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15" windowHeight="11745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/>
  <c r="E13"/>
  <c r="F13"/>
  <c r="G13"/>
  <c r="H13"/>
  <c r="H507" i="7" l="1"/>
  <c r="I507"/>
  <c r="G507"/>
  <c r="G501" s="1"/>
  <c r="G500" s="1"/>
  <c r="G554" s="1"/>
  <c r="G502"/>
  <c r="G99" i="3"/>
  <c r="H99"/>
  <c r="H910" i="7"/>
  <c r="I910"/>
  <c r="G910"/>
  <c r="H90"/>
  <c r="I90"/>
  <c r="G90"/>
  <c r="H957"/>
  <c r="I957"/>
  <c r="G957"/>
  <c r="H921"/>
  <c r="I921"/>
  <c r="H915"/>
  <c r="I915"/>
  <c r="H905"/>
  <c r="I905"/>
  <c r="H903"/>
  <c r="I903"/>
  <c r="G915"/>
  <c r="G903" s="1"/>
  <c r="G921"/>
  <c r="G905"/>
  <c r="G945"/>
  <c r="F945"/>
  <c r="G940"/>
  <c r="F940"/>
  <c r="G929"/>
  <c r="F929"/>
  <c r="E912"/>
  <c r="E905"/>
  <c r="F903"/>
  <c r="E903"/>
  <c r="E957" s="1"/>
  <c r="H74"/>
  <c r="I74"/>
  <c r="H750"/>
  <c r="I750"/>
  <c r="H745"/>
  <c r="I745"/>
  <c r="H744"/>
  <c r="I744"/>
  <c r="H741"/>
  <c r="I741"/>
  <c r="H739"/>
  <c r="I739"/>
  <c r="H734"/>
  <c r="I734"/>
  <c r="H733"/>
  <c r="I733"/>
  <c r="H732"/>
  <c r="H786" s="1"/>
  <c r="I732"/>
  <c r="I786" s="1"/>
  <c r="H692"/>
  <c r="I692"/>
  <c r="H687"/>
  <c r="I687"/>
  <c r="H686"/>
  <c r="I686"/>
  <c r="H683"/>
  <c r="I683"/>
  <c r="H681"/>
  <c r="I681"/>
  <c r="H676"/>
  <c r="I676"/>
  <c r="H675"/>
  <c r="I675"/>
  <c r="H674"/>
  <c r="H728" s="1"/>
  <c r="I674"/>
  <c r="I728" s="1"/>
  <c r="H634"/>
  <c r="I634"/>
  <c r="G634"/>
  <c r="H642"/>
  <c r="I642"/>
  <c r="H509"/>
  <c r="I509"/>
  <c r="H501"/>
  <c r="I501"/>
  <c r="H500"/>
  <c r="H554" s="1"/>
  <c r="I500"/>
  <c r="I554" s="1"/>
  <c r="H455"/>
  <c r="I455"/>
  <c r="H451"/>
  <c r="I451"/>
  <c r="H449"/>
  <c r="I449"/>
  <c r="H444"/>
  <c r="I444"/>
  <c r="H443"/>
  <c r="I443"/>
  <c r="H442"/>
  <c r="H496" s="1"/>
  <c r="I442"/>
  <c r="I496" s="1"/>
  <c r="H280"/>
  <c r="H279" s="1"/>
  <c r="H267" s="1"/>
  <c r="I280"/>
  <c r="I279" s="1"/>
  <c r="I267" s="1"/>
  <c r="H285"/>
  <c r="I285"/>
  <c r="B10" i="5"/>
  <c r="C10"/>
  <c r="B11"/>
  <c r="C11"/>
  <c r="D10" l="1"/>
  <c r="D11"/>
  <c r="E792" i="7"/>
  <c r="E799"/>
  <c r="E791" s="1"/>
  <c r="E790" s="1"/>
  <c r="E844" s="1"/>
  <c r="E734"/>
  <c r="E739"/>
  <c r="E733" s="1"/>
  <c r="E741"/>
  <c r="E745"/>
  <c r="E750"/>
  <c r="E676"/>
  <c r="E681"/>
  <c r="E683"/>
  <c r="E687"/>
  <c r="E692"/>
  <c r="E686" s="1"/>
  <c r="E634"/>
  <c r="E642"/>
  <c r="E629"/>
  <c r="E665"/>
  <c r="E659" s="1"/>
  <c r="E658" s="1"/>
  <c r="E560"/>
  <c r="E567"/>
  <c r="E502"/>
  <c r="E455"/>
  <c r="E316"/>
  <c r="E310"/>
  <c r="E309" s="1"/>
  <c r="E320"/>
  <c r="F279"/>
  <c r="E280"/>
  <c r="E240"/>
  <c r="E230"/>
  <c r="E217"/>
  <c r="E81"/>
  <c r="E123"/>
  <c r="E122" s="1"/>
  <c r="E119"/>
  <c r="E85"/>
  <c r="E90"/>
  <c r="E675" l="1"/>
  <c r="E559"/>
  <c r="E558" s="1"/>
  <c r="E612" s="1"/>
  <c r="E744"/>
  <c r="E732" s="1"/>
  <c r="E786" s="1"/>
  <c r="E674"/>
  <c r="E728" s="1"/>
  <c r="E628"/>
  <c r="E616" s="1"/>
  <c r="E670" s="1"/>
  <c r="C33" i="8"/>
  <c r="C35"/>
  <c r="C37"/>
  <c r="C39"/>
  <c r="C41"/>
  <c r="C43"/>
  <c r="C45"/>
  <c r="C11"/>
  <c r="C13"/>
  <c r="C15"/>
  <c r="C17"/>
  <c r="C19"/>
  <c r="C21"/>
  <c r="C23"/>
  <c r="C25"/>
  <c r="D95" i="3"/>
  <c r="C32" i="8" l="1"/>
  <c r="C10"/>
  <c r="G887" i="7" l="1"/>
  <c r="F887"/>
  <c r="F885"/>
  <c r="G874"/>
  <c r="F874"/>
  <c r="G734"/>
  <c r="G739"/>
  <c r="G741"/>
  <c r="G745"/>
  <c r="G750"/>
  <c r="G676"/>
  <c r="G681"/>
  <c r="G683"/>
  <c r="G687"/>
  <c r="G692"/>
  <c r="G509"/>
  <c r="G455"/>
  <c r="G280"/>
  <c r="G285"/>
  <c r="F22"/>
  <c r="F27"/>
  <c r="F35"/>
  <c r="F51"/>
  <c r="F50" s="1"/>
  <c r="F63"/>
  <c r="F57" s="1"/>
  <c r="F56" s="1"/>
  <c r="F74"/>
  <c r="F79"/>
  <c r="F81"/>
  <c r="F85"/>
  <c r="F98"/>
  <c r="F108"/>
  <c r="F112"/>
  <c r="F122"/>
  <c r="F156"/>
  <c r="F164"/>
  <c r="F174"/>
  <c r="F195"/>
  <c r="F189" s="1"/>
  <c r="F217"/>
  <c r="F222"/>
  <c r="F230"/>
  <c r="F240"/>
  <c r="F246"/>
  <c r="F253"/>
  <c r="F258"/>
  <c r="F293"/>
  <c r="F304"/>
  <c r="F309"/>
  <c r="F322" s="1"/>
  <c r="F316"/>
  <c r="F320"/>
  <c r="F352"/>
  <c r="F363"/>
  <c r="F368"/>
  <c r="F402"/>
  <c r="F410"/>
  <c r="F421"/>
  <c r="F426"/>
  <c r="F444"/>
  <c r="F449"/>
  <c r="F443" s="1"/>
  <c r="F442" s="1"/>
  <c r="F451"/>
  <c r="F468"/>
  <c r="F479"/>
  <c r="F484"/>
  <c r="F501"/>
  <c r="F526"/>
  <c r="F537"/>
  <c r="F542"/>
  <c r="F584"/>
  <c r="F595"/>
  <c r="F600"/>
  <c r="F642"/>
  <c r="F653"/>
  <c r="F658"/>
  <c r="F674"/>
  <c r="F700"/>
  <c r="F711"/>
  <c r="F716"/>
  <c r="F732"/>
  <c r="F758"/>
  <c r="F769"/>
  <c r="F774"/>
  <c r="F790"/>
  <c r="F816"/>
  <c r="F827"/>
  <c r="F832"/>
  <c r="G675" l="1"/>
  <c r="G744"/>
  <c r="G279"/>
  <c r="G267" s="1"/>
  <c r="G733"/>
  <c r="G732" s="1"/>
  <c r="G786" s="1"/>
  <c r="F21"/>
  <c r="G686"/>
  <c r="F252"/>
  <c r="F251" s="1"/>
  <c r="F216"/>
  <c r="F204" s="1"/>
  <c r="F150"/>
  <c r="F138" s="1"/>
  <c r="F200" s="1"/>
  <c r="F73"/>
  <c r="F72" s="1"/>
  <c r="F9"/>
  <c r="F68" s="1"/>
  <c r="G674" l="1"/>
  <c r="G728" s="1"/>
  <c r="F263"/>
  <c r="F15" i="3" l="1"/>
  <c r="G15"/>
  <c r="H15"/>
  <c r="H12" s="1"/>
  <c r="F17"/>
  <c r="G17"/>
  <c r="H17"/>
  <c r="F20"/>
  <c r="G20"/>
  <c r="H20"/>
  <c r="F23"/>
  <c r="F22" s="1"/>
  <c r="G23"/>
  <c r="G22" s="1"/>
  <c r="H23"/>
  <c r="H22" s="1"/>
  <c r="F26"/>
  <c r="F25" s="1"/>
  <c r="G26"/>
  <c r="G25" s="1"/>
  <c r="H26"/>
  <c r="H25" s="1"/>
  <c r="F29"/>
  <c r="G29"/>
  <c r="H29"/>
  <c r="F31"/>
  <c r="G31"/>
  <c r="H31"/>
  <c r="F34"/>
  <c r="F33" s="1"/>
  <c r="G34"/>
  <c r="G33" s="1"/>
  <c r="H34"/>
  <c r="H33" s="1"/>
  <c r="F38"/>
  <c r="H28" l="1"/>
  <c r="F12"/>
  <c r="F11" s="1"/>
  <c r="F10" s="1"/>
  <c r="G12"/>
  <c r="H11"/>
  <c r="H10" s="1"/>
  <c r="G11"/>
  <c r="G10" s="1"/>
  <c r="G28"/>
  <c r="F28"/>
  <c r="D17" l="1"/>
  <c r="G8" i="10"/>
  <c r="G11"/>
  <c r="E34" i="3"/>
  <c r="E33" s="1"/>
  <c r="D34"/>
  <c r="D33" s="1"/>
  <c r="E31"/>
  <c r="D31"/>
  <c r="E29"/>
  <c r="D29"/>
  <c r="E26"/>
  <c r="E25" s="1"/>
  <c r="D26"/>
  <c r="D25" s="1"/>
  <c r="E23"/>
  <c r="E22" s="1"/>
  <c r="D23"/>
  <c r="D22" s="1"/>
  <c r="E20"/>
  <c r="D20"/>
  <c r="E17"/>
  <c r="E15"/>
  <c r="E12" s="1"/>
  <c r="D12" l="1"/>
  <c r="D28"/>
  <c r="E28"/>
  <c r="E11" s="1"/>
  <c r="D11" l="1"/>
  <c r="D10"/>
  <c r="G47" l="1"/>
  <c r="H47"/>
  <c r="H79" i="7"/>
  <c r="I79"/>
  <c r="H81"/>
  <c r="I81"/>
  <c r="H85"/>
  <c r="I85"/>
  <c r="H258"/>
  <c r="I258"/>
  <c r="H240"/>
  <c r="I240"/>
  <c r="I73" l="1"/>
  <c r="I72" s="1"/>
  <c r="I134" s="1"/>
  <c r="H73"/>
  <c r="E285"/>
  <c r="E293"/>
  <c r="E222"/>
  <c r="E216" s="1"/>
  <c r="E204" s="1"/>
  <c r="E263" s="1"/>
  <c r="I108"/>
  <c r="G108"/>
  <c r="H108"/>
  <c r="G74"/>
  <c r="H72" l="1"/>
  <c r="H134" s="1"/>
  <c r="E279"/>
  <c r="E267" s="1"/>
  <c r="E322"/>
  <c r="G451"/>
  <c r="G449"/>
  <c r="G444"/>
  <c r="F28" i="10"/>
  <c r="G443" i="7" l="1"/>
  <c r="G442" s="1"/>
  <c r="G496" s="1"/>
  <c r="G832"/>
  <c r="G827"/>
  <c r="G816"/>
  <c r="G774"/>
  <c r="G769"/>
  <c r="G758"/>
  <c r="G716"/>
  <c r="G711"/>
  <c r="G700"/>
  <c r="E174"/>
  <c r="E195"/>
  <c r="E189" s="1"/>
  <c r="E188" s="1"/>
  <c r="E164"/>
  <c r="E156"/>
  <c r="E112"/>
  <c r="E98"/>
  <c r="G402"/>
  <c r="G240"/>
  <c r="G258"/>
  <c r="G253"/>
  <c r="H253"/>
  <c r="H252" s="1"/>
  <c r="H251" s="1"/>
  <c r="I253"/>
  <c r="I252" s="1"/>
  <c r="I251" s="1"/>
  <c r="F95" i="3"/>
  <c r="G95"/>
  <c r="G93" s="1"/>
  <c r="G92" s="1"/>
  <c r="H95"/>
  <c r="H93" s="1"/>
  <c r="H92" s="1"/>
  <c r="G252" i="7" l="1"/>
  <c r="G251" s="1"/>
  <c r="E150"/>
  <c r="E79"/>
  <c r="E74"/>
  <c r="E138" l="1"/>
  <c r="E200" s="1"/>
  <c r="E73"/>
  <c r="E449" l="1"/>
  <c r="E444"/>
  <c r="E451"/>
  <c r="E509"/>
  <c r="E501" s="1"/>
  <c r="E500" s="1"/>
  <c r="E554"/>
  <c r="G51"/>
  <c r="G50" s="1"/>
  <c r="H51"/>
  <c r="H50" s="1"/>
  <c r="I51"/>
  <c r="I50" s="1"/>
  <c r="E51"/>
  <c r="E50" s="1"/>
  <c r="E443" l="1"/>
  <c r="B45" i="8"/>
  <c r="D45"/>
  <c r="E45"/>
  <c r="F45"/>
  <c r="B43"/>
  <c r="D43"/>
  <c r="E43"/>
  <c r="F43"/>
  <c r="B41"/>
  <c r="D41"/>
  <c r="E41"/>
  <c r="F41"/>
  <c r="B39"/>
  <c r="D39"/>
  <c r="E39"/>
  <c r="F39"/>
  <c r="B37"/>
  <c r="D37"/>
  <c r="E37"/>
  <c r="F37"/>
  <c r="B35"/>
  <c r="D35"/>
  <c r="E35"/>
  <c r="F35"/>
  <c r="B33"/>
  <c r="D33"/>
  <c r="E33"/>
  <c r="F33"/>
  <c r="D25"/>
  <c r="E25"/>
  <c r="F25"/>
  <c r="D23"/>
  <c r="E23"/>
  <c r="F23"/>
  <c r="D21"/>
  <c r="E21"/>
  <c r="F21"/>
  <c r="D19"/>
  <c r="E19"/>
  <c r="F19"/>
  <c r="D17"/>
  <c r="E17"/>
  <c r="F17"/>
  <c r="D15"/>
  <c r="E15"/>
  <c r="F15"/>
  <c r="D13"/>
  <c r="E13"/>
  <c r="F13"/>
  <c r="D11"/>
  <c r="E11"/>
  <c r="F11"/>
  <c r="B25"/>
  <c r="B23"/>
  <c r="B21"/>
  <c r="B19"/>
  <c r="B17"/>
  <c r="B15"/>
  <c r="B13"/>
  <c r="B11"/>
  <c r="D68" i="3"/>
  <c r="F10" i="8" l="1"/>
  <c r="F32"/>
  <c r="D10"/>
  <c r="E442" i="7"/>
  <c r="E496" s="1"/>
  <c r="B32" i="8"/>
  <c r="B10"/>
  <c r="D32"/>
  <c r="E10"/>
  <c r="E32"/>
  <c r="G658" i="7" l="1"/>
  <c r="G653"/>
  <c r="G642"/>
  <c r="G600"/>
  <c r="G595"/>
  <c r="G584"/>
  <c r="G542"/>
  <c r="G537"/>
  <c r="G526"/>
  <c r="G484"/>
  <c r="G479"/>
  <c r="G468"/>
  <c r="G426"/>
  <c r="G421"/>
  <c r="G410"/>
  <c r="E402"/>
  <c r="G368"/>
  <c r="G363"/>
  <c r="G352"/>
  <c r="E344"/>
  <c r="G320"/>
  <c r="I316"/>
  <c r="H316"/>
  <c r="G316"/>
  <c r="G310" s="1"/>
  <c r="G309" s="1"/>
  <c r="G322" s="1"/>
  <c r="I309"/>
  <c r="I322" s="1"/>
  <c r="H309"/>
  <c r="H322" s="1"/>
  <c r="G304"/>
  <c r="G293"/>
  <c r="G246"/>
  <c r="I230"/>
  <c r="H230"/>
  <c r="G230"/>
  <c r="I222"/>
  <c r="H222"/>
  <c r="G222"/>
  <c r="I217"/>
  <c r="H217"/>
  <c r="G217"/>
  <c r="I195"/>
  <c r="I189" s="1"/>
  <c r="H195"/>
  <c r="H189" s="1"/>
  <c r="G195"/>
  <c r="H188"/>
  <c r="I174"/>
  <c r="H174"/>
  <c r="G174"/>
  <c r="I164"/>
  <c r="H164"/>
  <c r="G164"/>
  <c r="I156"/>
  <c r="H156"/>
  <c r="G156"/>
  <c r="G122"/>
  <c r="G112"/>
  <c r="E108"/>
  <c r="E84" s="1"/>
  <c r="E72" s="1"/>
  <c r="E134" s="1"/>
  <c r="G98"/>
  <c r="G85"/>
  <c r="G81"/>
  <c r="G79"/>
  <c r="I63"/>
  <c r="G63"/>
  <c r="G57" s="1"/>
  <c r="G56" s="1"/>
  <c r="I56"/>
  <c r="H56"/>
  <c r="E46"/>
  <c r="I35"/>
  <c r="H35"/>
  <c r="G35"/>
  <c r="E35"/>
  <c r="I27"/>
  <c r="H27"/>
  <c r="G27"/>
  <c r="E27"/>
  <c r="I22"/>
  <c r="I21" s="1"/>
  <c r="I9" s="1"/>
  <c r="H22"/>
  <c r="G22"/>
  <c r="E22"/>
  <c r="H216" l="1"/>
  <c r="H204" s="1"/>
  <c r="H263" s="1"/>
  <c r="H150"/>
  <c r="H138" s="1"/>
  <c r="H200" s="1"/>
  <c r="G216"/>
  <c r="G204" s="1"/>
  <c r="G263" s="1"/>
  <c r="I216"/>
  <c r="I204" s="1"/>
  <c r="I263" s="1"/>
  <c r="G73"/>
  <c r="G72" s="1"/>
  <c r="G134" s="1"/>
  <c r="E21"/>
  <c r="E9" s="1"/>
  <c r="E68" s="1"/>
  <c r="I150"/>
  <c r="I138" s="1"/>
  <c r="I200" s="1"/>
  <c r="G21"/>
  <c r="G9" s="1"/>
  <c r="H21"/>
  <c r="H9" s="1"/>
  <c r="H68" s="1"/>
  <c r="G150"/>
  <c r="G138" s="1"/>
  <c r="G200" s="1"/>
  <c r="I68"/>
  <c r="G68"/>
  <c r="G189"/>
  <c r="I188"/>
  <c r="E95" i="3" l="1"/>
  <c r="E99"/>
  <c r="D79"/>
  <c r="F99"/>
  <c r="F93" s="1"/>
  <c r="F92" s="1"/>
  <c r="D99"/>
  <c r="D93" s="1"/>
  <c r="D92" s="1"/>
  <c r="D87"/>
  <c r="H85"/>
  <c r="H84" s="1"/>
  <c r="G85"/>
  <c r="G84" s="1"/>
  <c r="F85"/>
  <c r="F84" s="1"/>
  <c r="E85"/>
  <c r="E84" s="1"/>
  <c r="D85"/>
  <c r="D84" s="1"/>
  <c r="H79"/>
  <c r="G79"/>
  <c r="F79"/>
  <c r="E79"/>
  <c r="H68"/>
  <c r="G68"/>
  <c r="F68"/>
  <c r="E68"/>
  <c r="H61"/>
  <c r="G61"/>
  <c r="F61"/>
  <c r="E61"/>
  <c r="D61"/>
  <c r="H56"/>
  <c r="G56"/>
  <c r="F56"/>
  <c r="E56"/>
  <c r="D56"/>
  <c r="D55" s="1"/>
  <c r="H53"/>
  <c r="G53"/>
  <c r="F53"/>
  <c r="E53"/>
  <c r="D53"/>
  <c r="H51"/>
  <c r="G51"/>
  <c r="F51"/>
  <c r="E51"/>
  <c r="D51"/>
  <c r="F47"/>
  <c r="E47"/>
  <c r="D47"/>
  <c r="E38"/>
  <c r="E93" l="1"/>
  <c r="D46"/>
  <c r="D45" s="1"/>
  <c r="H46"/>
  <c r="D101"/>
  <c r="G46"/>
  <c r="E46"/>
  <c r="E10"/>
  <c r="F55"/>
  <c r="H55"/>
  <c r="E55"/>
  <c r="G55"/>
  <c r="F46"/>
  <c r="E92"/>
  <c r="G45" l="1"/>
  <c r="G101" s="1"/>
  <c r="H45"/>
  <c r="H101" s="1"/>
  <c r="E45"/>
  <c r="E101" s="1"/>
  <c r="F45"/>
  <c r="F101" s="1"/>
  <c r="H34" i="10" l="1"/>
  <c r="I34" s="1"/>
  <c r="I37" s="1"/>
  <c r="J34" s="1"/>
  <c r="J37" s="1"/>
  <c r="J21"/>
  <c r="I21"/>
  <c r="H21"/>
  <c r="G21"/>
  <c r="F21"/>
  <c r="J11"/>
  <c r="I11"/>
  <c r="H11"/>
  <c r="F11"/>
  <c r="H8"/>
  <c r="F8"/>
  <c r="J14" l="1"/>
  <c r="J22" s="1"/>
  <c r="J28" s="1"/>
  <c r="J29" s="1"/>
  <c r="I14"/>
  <c r="I22" s="1"/>
  <c r="I28" s="1"/>
  <c r="I29" s="1"/>
  <c r="H14"/>
  <c r="H22" s="1"/>
  <c r="H28" s="1"/>
  <c r="H29" s="1"/>
  <c r="F14"/>
  <c r="F29"/>
  <c r="G22"/>
  <c r="G28" s="1"/>
  <c r="G29" s="1"/>
</calcChain>
</file>

<file path=xl/sharedStrings.xml><?xml version="1.0" encoding="utf-8"?>
<sst xmlns="http://schemas.openxmlformats.org/spreadsheetml/2006/main" count="1256" uniqueCount="241">
  <si>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</si>
  <si>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</si>
  <si>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</si>
  <si>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</si>
  <si>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</si>
  <si>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</si>
  <si>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</si>
  <si>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</si>
  <si>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</si>
  <si>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</si>
  <si>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</si>
  <si>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</si>
  <si>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</si>
  <si>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</si>
  <si>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</si>
  <si>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</si>
  <si>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</si>
  <si>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</si>
  <si>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</si>
  <si>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</si>
  <si>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</si>
  <si>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</si>
  <si>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</si>
  <si>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</si>
  <si>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</si>
  <si>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</si>
  <si>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Rashodi za nabavu proizvedene dugotrajne imovine</t>
  </si>
  <si>
    <t>Naziv</t>
  </si>
  <si>
    <t>Projekcija 
za 2026.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</si>
  <si>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</si>
  <si>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</si>
  <si>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</si>
  <si>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</si>
  <si>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</si>
  <si>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</si>
  <si>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</si>
  <si>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</si>
  <si>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</si>
  <si>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</si>
  <si>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</si>
  <si>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</si>
  <si>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</si>
  <si>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 xml:space="preserve">  52 Ostale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</si>
  <si>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</si>
  <si>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</si>
  <si>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</si>
  <si>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</si>
  <si>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</si>
  <si>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</si>
  <si>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</si>
  <si>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</si>
  <si>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</si>
  <si>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</si>
  <si>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</si>
  <si>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</si>
  <si>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</si>
  <si>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</si>
  <si>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</si>
  <si>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</si>
  <si>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</si>
  <si>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</si>
  <si>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</si>
  <si>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</si>
  <si>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</si>
  <si>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Pomoći EU</t>
  </si>
  <si>
    <t>Prihodi od upravnih,administrativnih pristojbi, pristojbi po posebnim propisima i naknada</t>
  </si>
  <si>
    <t>Prihodi od imovine</t>
  </si>
  <si>
    <t>Prihodi od prodaje proizvoda i robe te pružanih usluga i prihodi od donacija</t>
  </si>
  <si>
    <t>Donacije</t>
  </si>
  <si>
    <t>Prihodi iz nadležnog prpračuna i od HZZO-a temeljem ugovornih obveza</t>
  </si>
  <si>
    <t>Vlastiti izvori</t>
  </si>
  <si>
    <t>Rezultat poslovanja</t>
  </si>
  <si>
    <t>4 Decentralizirana sredstva</t>
  </si>
  <si>
    <t>6 Donacije</t>
  </si>
  <si>
    <t>5 Pomoći EU</t>
  </si>
  <si>
    <t>5 Ostale pomoći</t>
  </si>
  <si>
    <t xml:space="preserve">  44 Decentralizirana sredstva</t>
  </si>
  <si>
    <t xml:space="preserve">  51 Pomoći EU</t>
  </si>
  <si>
    <t xml:space="preserve">  61 Donacije</t>
  </si>
  <si>
    <t>3 Vlastiti izvori</t>
  </si>
  <si>
    <t>Plaće za redovan rad</t>
  </si>
  <si>
    <t>Plaće za prekovremeni rad</t>
  </si>
  <si>
    <t>Plaće za posebne uvjete rada</t>
  </si>
  <si>
    <t>Ostali rashodi za zaposlene</t>
  </si>
  <si>
    <t>Ostali rashode za zaposlene</t>
  </si>
  <si>
    <t xml:space="preserve">Doprinosi na plaće </t>
  </si>
  <si>
    <t xml:space="preserve">Materijalni rashodi </t>
  </si>
  <si>
    <t>Naknada troškova zaposlenima</t>
  </si>
  <si>
    <t>Službena putovanja</t>
  </si>
  <si>
    <t>Stručno usavršavanje zaaposlenika</t>
  </si>
  <si>
    <t>Ostale naknade troškova zaposlenima</t>
  </si>
  <si>
    <t>Rashodi za materijal i energiju</t>
  </si>
  <si>
    <t>Uredski materijal i ostali materijal</t>
  </si>
  <si>
    <t>Energija</t>
  </si>
  <si>
    <t>materijali investicijsko odf</t>
  </si>
  <si>
    <t>Sitni inventar i auto gume</t>
  </si>
  <si>
    <t>Službena radna odjeća</t>
  </si>
  <si>
    <t>Rashodi za usluge</t>
  </si>
  <si>
    <t>Usluge telefona, prijevoza</t>
  </si>
  <si>
    <t>Usluge tek. održavanje</t>
  </si>
  <si>
    <t>Usluge promidžbe i inform.</t>
  </si>
  <si>
    <t>Komunalne usluge</t>
  </si>
  <si>
    <t>Zakupnine i najmanine</t>
  </si>
  <si>
    <t>zdrastvene i veterinarske usluge</t>
  </si>
  <si>
    <t>intelektualne i oosbne usluge</t>
  </si>
  <si>
    <t>Računalne usluge</t>
  </si>
  <si>
    <t>Ostale usluge</t>
  </si>
  <si>
    <t>Ostali nespoenuti rashodi poslovanja</t>
  </si>
  <si>
    <t>Reprezentacija</t>
  </si>
  <si>
    <t>Pristojbe i naknadae</t>
  </si>
  <si>
    <t>Ostali rashodi</t>
  </si>
  <si>
    <t>Financijski rashodi</t>
  </si>
  <si>
    <t>Ostali financijski rashodi</t>
  </si>
  <si>
    <t>Bankarske usluge i usluge platnog prometa</t>
  </si>
  <si>
    <t>Ostale naknade građanima i kućanstvima iz proračuna</t>
  </si>
  <si>
    <t>Naknada građanima i kuć.iz proračuna</t>
  </si>
  <si>
    <t>rashodi za nabavu proizvedene dugotrajne imovine</t>
  </si>
  <si>
    <t>Postrojenja i opreme</t>
  </si>
  <si>
    <t>Uredska oprema i namještaj</t>
  </si>
  <si>
    <t>Sportska i glazbena oprema</t>
  </si>
  <si>
    <t>Knjige,umjetnička djela i ostale izložbene vrijednosti</t>
  </si>
  <si>
    <t>Knjige</t>
  </si>
  <si>
    <t>UKUPNO RASHODI</t>
  </si>
  <si>
    <t>Materijal i sirovine</t>
  </si>
  <si>
    <t xml:space="preserve">  43 Ostali prihodi za pos.na.</t>
  </si>
  <si>
    <t xml:space="preserve">  44 Decentralizirana sreds.</t>
  </si>
  <si>
    <t xml:space="preserve">  51 pomoći EU</t>
  </si>
  <si>
    <t>PROGRAM 1013</t>
  </si>
  <si>
    <t>Materijalni i financijski rashodi</t>
  </si>
  <si>
    <t>Izvor financiranja 44</t>
  </si>
  <si>
    <t>Plaće (Bruto)</t>
  </si>
  <si>
    <t>Plaće u naravi</t>
  </si>
  <si>
    <t>Doprinosi na plaće</t>
  </si>
  <si>
    <t>Doprinosi za mirovinsko osiguranje</t>
  </si>
  <si>
    <t>Doprinosi za obvezno zdravstveno osiguranje</t>
  </si>
  <si>
    <t>Naknade troškova zaposlenima</t>
  </si>
  <si>
    <t>Naknade za prijevoz, rad na terenu i odvojeni život</t>
  </si>
  <si>
    <t>Stručno usavršavanje zaposlenika</t>
  </si>
  <si>
    <t>Ostale naknade troškova zaspolenima</t>
  </si>
  <si>
    <t>Uredski materijal i ostali materijalni rashodi</t>
  </si>
  <si>
    <t>Materijal i dijelovi za tekuće i investicijsko održavanje</t>
  </si>
  <si>
    <t>Vojna sredstva za jednokratnu upotrebu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</si>
  <si>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</si>
  <si>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</si>
  <si>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</si>
  <si>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</si>
  <si>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Zakupnine i najamnine</t>
  </si>
  <si>
    <t>Zdravstvene i veterinarske usluge</t>
  </si>
  <si>
    <t>Intelektualne i osobne usluge</t>
  </si>
  <si>
    <t>Ostali nespomenuti rashodi poslovanja</t>
  </si>
  <si>
    <t>Pristojbe i naknade</t>
  </si>
  <si>
    <t xml:space="preserve">Ostali rashodi </t>
  </si>
  <si>
    <t>Financijski  rashodi</t>
  </si>
  <si>
    <t>Negativne tečajne razlike i razlike zbog primjene valutne klauzule</t>
  </si>
  <si>
    <t>Zatezne kamate</t>
  </si>
  <si>
    <t>Ostali nespomenuti financijski rashodi</t>
  </si>
  <si>
    <t>Građevinski objekti</t>
  </si>
  <si>
    <t>Stambeni objekti</t>
  </si>
  <si>
    <t>Poslovni objekti</t>
  </si>
  <si>
    <t>Ceste, željeznice i ostali prometni objekti</t>
  </si>
  <si>
    <t>Ostali građevinski objekti</t>
  </si>
  <si>
    <t>Postrojenja i oprema</t>
  </si>
  <si>
    <t>Knjige, umjetnička djela i ostale izložbene vrijednosti</t>
  </si>
  <si>
    <t>UKUPNO</t>
  </si>
  <si>
    <t>Rashodi za zaposlene i ostali rashodi-MZO</t>
  </si>
  <si>
    <t>Aktivnost 1013A101314</t>
  </si>
  <si>
    <t>Izvor financiranja 52</t>
  </si>
  <si>
    <t>Ostale pomoći</t>
  </si>
  <si>
    <t>ostali rashodi</t>
  </si>
  <si>
    <t>naknade građanima i kućanstvima u naravi</t>
  </si>
  <si>
    <t>Programi školstva</t>
  </si>
  <si>
    <t>Izvor financiranja 31</t>
  </si>
  <si>
    <t>Vlastiti prihodi</t>
  </si>
  <si>
    <t>Ostali nespom.rashodi poslov.</t>
  </si>
  <si>
    <t>Reprezantacija</t>
  </si>
  <si>
    <t>Članarine i norme</t>
  </si>
  <si>
    <t>Izvor financiranja 43</t>
  </si>
  <si>
    <t>Prihodi za posebne namjene</t>
  </si>
  <si>
    <t>Izvor financiranja 61</t>
  </si>
  <si>
    <t>Aktivnost 1001T100103</t>
  </si>
  <si>
    <t>Školski obroci svima</t>
  </si>
  <si>
    <t>Izvor financiranja 51</t>
  </si>
  <si>
    <t>Školska shema voća i mlijeka</t>
  </si>
  <si>
    <t>Aktivnost 1001T100115</t>
  </si>
  <si>
    <t>Aktivnost 1001T100117</t>
  </si>
  <si>
    <t>Projekt Škole jednakih mogućnosti</t>
  </si>
  <si>
    <t>Izvor financiranja 11</t>
  </si>
  <si>
    <t>Opći prihodi i primitci</t>
  </si>
  <si>
    <t>E-škole</t>
  </si>
  <si>
    <t>Aktivnost 1013A1001330</t>
  </si>
  <si>
    <t>Javni poziv Općine</t>
  </si>
  <si>
    <t>09 Obrazovanje</t>
  </si>
  <si>
    <t>091 Predškolsko i osnovno obrazovanje</t>
  </si>
  <si>
    <t>0912 Osnovno obrazovanje</t>
  </si>
  <si>
    <t>096 Dodatne usluge u obrazovanju</t>
  </si>
  <si>
    <t>Naknade troškova izvan radnog odnosa</t>
  </si>
  <si>
    <t>Rashpdi za nabavu proizvedene dugotrajne imovine</t>
  </si>
  <si>
    <t>Ostali prihodi</t>
  </si>
  <si>
    <t>Pomoći od izvanpr.kor.</t>
  </si>
  <si>
    <t>Građanski odgoj</t>
  </si>
  <si>
    <t>Kapitalne pomoći proračunskim kor. Iz proračuna koji im nije nadležan</t>
  </si>
  <si>
    <t>Tekuće pomoći iz državnog pror.</t>
  </si>
  <si>
    <t>Pomoći proračunskim korisnicima iz proračuna koji im nije nadležan</t>
  </si>
  <si>
    <t>Pomoći temeljem prijenosa Eu sredstava</t>
  </si>
  <si>
    <t xml:space="preserve">Prihodi od financijske imovine </t>
  </si>
  <si>
    <t>Prihodi po posebnim propisima</t>
  </si>
  <si>
    <t xml:space="preserve">Prihodi od prodaje proizvoda i robe te pružanih usluga </t>
  </si>
  <si>
    <t>Donacije od pravnih i fizičkih osoba izvan općeg proračuna</t>
  </si>
  <si>
    <t>Prihodi iz nadležnog proračuna za financiranje redovne djelatnosti proračunskih korisnika</t>
  </si>
  <si>
    <t>Izvršenje 2023.</t>
  </si>
  <si>
    <t>Plan 2024.</t>
  </si>
  <si>
    <t>Plan za 2025.</t>
  </si>
  <si>
    <t>Projekcija 
za 2027.</t>
  </si>
  <si>
    <t>Izvršenje 2023.*</t>
  </si>
  <si>
    <t>Proračun za 2025.</t>
  </si>
  <si>
    <t>Projekcija proračuna
za 2027.</t>
  </si>
  <si>
    <t>Domaćinstvo ŽSV biologija</t>
  </si>
  <si>
    <t>Donacije i ostali rashodi</t>
  </si>
  <si>
    <t>Tekuće donacije</t>
  </si>
  <si>
    <t>Tekuće donacije u naravi</t>
  </si>
  <si>
    <t>Naknada za prijevoz</t>
  </si>
  <si>
    <t>Članarine</t>
  </si>
  <si>
    <t>Pomoći proračuna iz drugih proračuna</t>
  </si>
  <si>
    <t>Pomoći od izvanproračunskih korisnika</t>
  </si>
  <si>
    <t>Naknada građanima i kućanstvima na temelju osiguranja i druge naknade</t>
  </si>
  <si>
    <t>Naknade građanima i kućanstvima u naravi</t>
  </si>
  <si>
    <t>Natjecanje učenika</t>
  </si>
  <si>
    <t>Aktivnost A1013A101314</t>
  </si>
  <si>
    <t>Produženi boravak</t>
  </si>
  <si>
    <t>Ostali izdaci za osnovne škole</t>
  </si>
  <si>
    <t xml:space="preserve">PROGRAM 1013 </t>
  </si>
  <si>
    <t>Decentralizirana sredstva OŠ</t>
  </si>
  <si>
    <t>Aktivnost 1013A101304</t>
  </si>
  <si>
    <t>Aktivnost 101343</t>
  </si>
  <si>
    <t xml:space="preserve">Ravnateljica: </t>
  </si>
  <si>
    <t>PRIJEDLOG FINANCIJSKOG PLANA OSNOVNE ŠKOLE SVETI MARTIN NA MURI
ZA 2025. I PROJEKCIJA ZA 2026. I 2027. GODINU</t>
  </si>
  <si>
    <t>KLASA:400-02/24-01/02</t>
  </si>
  <si>
    <t>URBROJ: 2109-46/01-24-1</t>
  </si>
  <si>
    <t>U Svetom Martinu na Muri, 31.10.2024.godine                                                                                                                                                                                                                                            Petra Novinščak</t>
  </si>
  <si>
    <t>Aktivnost 1013A101301</t>
  </si>
  <si>
    <t>FINACIJSKI PLAN OSNOVNE ŠKOLE SVETI MARTIN NA MURI
ZA 2025. I PROJEKCIJA ZA 2026. I 2027. GODINU</t>
  </si>
</sst>
</file>

<file path=xl/styles.xml><?xml version="1.0" encoding="utf-8"?>
<styleSheet xmlns="http://schemas.openxmlformats.org/spreadsheetml/2006/main">
  <numFmts count="2">
    <numFmt numFmtId="164" formatCode="#,##0.00\ [$kn-41A];\-#,##0.00\ [$kn-41A]"/>
    <numFmt numFmtId="165" formatCode="#,##0.00\ [$€-40B];\-#,##0.00\ [$€-40B]"/>
  </numFmts>
  <fonts count="3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indexed="8"/>
      <name val="Arial"/>
      <family val="2"/>
    </font>
    <font>
      <b/>
      <sz val="10"/>
      <color theme="1"/>
      <name val="Arial"/>
      <family val="2"/>
      <charset val="238"/>
    </font>
    <font>
      <u/>
      <sz val="10"/>
      <color indexed="8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DEEBF7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center"/>
    </xf>
    <xf numFmtId="0" fontId="0" fillId="0" borderId="2" xfId="0" applyBorder="1"/>
    <xf numFmtId="0" fontId="0" fillId="0" borderId="4" xfId="0" applyBorder="1"/>
    <xf numFmtId="0" fontId="6" fillId="0" borderId="2" xfId="0" applyNumberFormat="1" applyFont="1" applyFill="1" applyBorder="1" applyAlignment="1" applyProtection="1">
      <alignment wrapText="1"/>
    </xf>
    <xf numFmtId="0" fontId="25" fillId="0" borderId="6" xfId="0" applyNumberFormat="1" applyFont="1" applyFill="1" applyBorder="1" applyAlignment="1" applyProtection="1">
      <alignment horizontal="center"/>
    </xf>
    <xf numFmtId="0" fontId="25" fillId="0" borderId="2" xfId="0" applyNumberFormat="1" applyFont="1" applyFill="1" applyBorder="1" applyAlignment="1" applyProtection="1">
      <alignment wrapText="1"/>
    </xf>
    <xf numFmtId="0" fontId="3" fillId="0" borderId="6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wrapText="1"/>
    </xf>
    <xf numFmtId="0" fontId="6" fillId="0" borderId="7" xfId="0" applyNumberFormat="1" applyFont="1" applyFill="1" applyBorder="1" applyAlignment="1" applyProtection="1">
      <alignment horizontal="center"/>
    </xf>
    <xf numFmtId="0" fontId="0" fillId="0" borderId="5" xfId="0" applyBorder="1"/>
    <xf numFmtId="0" fontId="0" fillId="0" borderId="8" xfId="0" applyBorder="1"/>
    <xf numFmtId="0" fontId="26" fillId="0" borderId="5" xfId="0" applyNumberFormat="1" applyFont="1" applyFill="1" applyBorder="1" applyAlignment="1" applyProtection="1">
      <alignment wrapText="1"/>
    </xf>
    <xf numFmtId="0" fontId="27" fillId="0" borderId="6" xfId="0" applyNumberFormat="1" applyFont="1" applyFill="1" applyBorder="1" applyAlignment="1" applyProtection="1">
      <alignment horizontal="center"/>
    </xf>
    <xf numFmtId="0" fontId="28" fillId="0" borderId="2" xfId="0" applyFont="1" applyBorder="1"/>
    <xf numFmtId="0" fontId="28" fillId="0" borderId="4" xfId="0" applyFont="1" applyBorder="1"/>
    <xf numFmtId="0" fontId="27" fillId="0" borderId="2" xfId="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5" xfId="0" applyNumberFormat="1" applyFont="1" applyFill="1" applyBorder="1" applyAlignment="1" applyProtection="1">
      <alignment wrapText="1"/>
    </xf>
    <xf numFmtId="0" fontId="25" fillId="0" borderId="7" xfId="0" applyNumberFormat="1" applyFont="1" applyFill="1" applyBorder="1" applyAlignment="1" applyProtection="1">
      <alignment horizontal="center"/>
    </xf>
    <xf numFmtId="0" fontId="25" fillId="0" borderId="5" xfId="0" applyNumberFormat="1" applyFont="1" applyFill="1" applyBorder="1" applyAlignment="1" applyProtection="1">
      <alignment wrapText="1"/>
    </xf>
    <xf numFmtId="0" fontId="7" fillId="0" borderId="2" xfId="0" applyNumberFormat="1" applyFont="1" applyFill="1" applyBorder="1" applyAlignment="1" applyProtection="1">
      <alignment wrapText="1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/>
    </xf>
    <xf numFmtId="0" fontId="29" fillId="0" borderId="2" xfId="0" applyNumberFormat="1" applyFont="1" applyFill="1" applyBorder="1" applyAlignment="1" applyProtection="1">
      <alignment wrapText="1"/>
    </xf>
    <xf numFmtId="0" fontId="29" fillId="0" borderId="10" xfId="0" applyNumberFormat="1" applyFont="1" applyFill="1" applyBorder="1" applyAlignment="1" applyProtection="1">
      <alignment horizontal="center"/>
    </xf>
    <xf numFmtId="0" fontId="9" fillId="4" borderId="3" xfId="0" applyNumberFormat="1" applyFont="1" applyFill="1" applyBorder="1" applyAlignment="1" applyProtection="1">
      <alignment horizontal="center" vertical="center" wrapText="1"/>
    </xf>
    <xf numFmtId="3" fontId="22" fillId="5" borderId="3" xfId="0" applyNumberFormat="1" applyFont="1" applyFill="1" applyBorder="1" applyAlignment="1">
      <alignment horizontal="right"/>
    </xf>
    <xf numFmtId="3" fontId="22" fillId="5" borderId="3" xfId="0" applyNumberFormat="1" applyFont="1" applyFill="1" applyBorder="1" applyAlignment="1" applyProtection="1">
      <alignment horizontal="right" wrapText="1"/>
    </xf>
    <xf numFmtId="0" fontId="9" fillId="2" borderId="3" xfId="0" quotePrefix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3" fontId="0" fillId="0" borderId="0" xfId="0" applyNumberFormat="1"/>
    <xf numFmtId="0" fontId="22" fillId="5" borderId="3" xfId="0" applyFont="1" applyFill="1" applyBorder="1" applyAlignment="1" applyProtection="1">
      <alignment vertical="center" wrapText="1"/>
    </xf>
    <xf numFmtId="0" fontId="0" fillId="2" borderId="2" xfId="0" applyFill="1" applyBorder="1"/>
    <xf numFmtId="0" fontId="0" fillId="2" borderId="4" xfId="0" applyFill="1" applyBorder="1"/>
    <xf numFmtId="0" fontId="3" fillId="2" borderId="2" xfId="0" applyNumberFormat="1" applyFont="1" applyFill="1" applyBorder="1" applyAlignment="1" applyProtection="1">
      <alignment wrapText="1"/>
    </xf>
    <xf numFmtId="0" fontId="6" fillId="2" borderId="6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/>
    <xf numFmtId="0" fontId="0" fillId="2" borderId="3" xfId="0" applyFill="1" applyBorder="1"/>
    <xf numFmtId="0" fontId="1" fillId="2" borderId="3" xfId="0" applyFont="1" applyFill="1" applyBorder="1"/>
    <xf numFmtId="4" fontId="0" fillId="2" borderId="3" xfId="0" applyNumberFormat="1" applyFill="1" applyBorder="1"/>
    <xf numFmtId="3" fontId="0" fillId="2" borderId="3" xfId="0" applyNumberFormat="1" applyFill="1" applyBorder="1"/>
    <xf numFmtId="3" fontId="1" fillId="2" borderId="9" xfId="0" applyNumberFormat="1" applyFont="1" applyFill="1" applyBorder="1"/>
    <xf numFmtId="3" fontId="0" fillId="2" borderId="3" xfId="0" applyNumberFormat="1" applyFont="1" applyFill="1" applyBorder="1"/>
    <xf numFmtId="0" fontId="0" fillId="2" borderId="9" xfId="0" applyFill="1" applyBorder="1"/>
    <xf numFmtId="3" fontId="0" fillId="2" borderId="9" xfId="0" applyNumberFormat="1" applyFill="1" applyBorder="1"/>
    <xf numFmtId="4" fontId="1" fillId="2" borderId="3" xfId="0" applyNumberFormat="1" applyFont="1" applyFill="1" applyBorder="1"/>
    <xf numFmtId="3" fontId="30" fillId="2" borderId="4" xfId="0" applyNumberFormat="1" applyFont="1" applyFill="1" applyBorder="1" applyAlignment="1">
      <alignment horizontal="right"/>
    </xf>
    <xf numFmtId="2" fontId="0" fillId="2" borderId="3" xfId="0" applyNumberFormat="1" applyFill="1" applyBorder="1"/>
    <xf numFmtId="0" fontId="1" fillId="2" borderId="9" xfId="0" applyFont="1" applyFill="1" applyBorder="1"/>
    <xf numFmtId="0" fontId="28" fillId="2" borderId="3" xfId="0" applyFont="1" applyFill="1" applyBorder="1"/>
    <xf numFmtId="0" fontId="0" fillId="2" borderId="3" xfId="0" applyFont="1" applyFill="1" applyBorder="1"/>
    <xf numFmtId="3" fontId="32" fillId="2" borderId="3" xfId="0" applyNumberFormat="1" applyFont="1" applyFill="1" applyBorder="1"/>
    <xf numFmtId="3" fontId="31" fillId="2" borderId="3" xfId="0" applyNumberFormat="1" applyFont="1" applyFill="1" applyBorder="1"/>
    <xf numFmtId="3" fontId="7" fillId="2" borderId="3" xfId="0" applyNumberFormat="1" applyFont="1" applyFill="1" applyBorder="1" applyAlignment="1">
      <alignment horizontal="right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3" fontId="3" fillId="6" borderId="3" xfId="0" applyNumberFormat="1" applyFont="1" applyFill="1" applyBorder="1" applyAlignment="1">
      <alignment horizontal="right"/>
    </xf>
    <xf numFmtId="0" fontId="16" fillId="6" borderId="2" xfId="0" applyNumberFormat="1" applyFont="1" applyFill="1" applyBorder="1" applyAlignment="1" applyProtection="1">
      <alignment horizontal="left" vertical="center" wrapText="1"/>
    </xf>
    <xf numFmtId="3" fontId="3" fillId="6" borderId="3" xfId="0" applyNumberFormat="1" applyFont="1" applyFill="1" applyBorder="1" applyAlignment="1" applyProtection="1">
      <alignment horizontal="right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 applyProtection="1">
      <alignment horizontal="right" vertical="center" wrapText="1"/>
    </xf>
    <xf numFmtId="3" fontId="9" fillId="2" borderId="3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3" fontId="9" fillId="2" borderId="4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1" fillId="7" borderId="3" xfId="0" applyFont="1" applyFill="1" applyBorder="1" applyAlignment="1" applyProtection="1">
      <alignment horizontal="center" vertical="center" wrapText="1"/>
    </xf>
    <xf numFmtId="0" fontId="21" fillId="7" borderId="4" xfId="0" applyFont="1" applyFill="1" applyBorder="1" applyAlignment="1" applyProtection="1">
      <alignment horizontal="center" vertical="center" wrapText="1"/>
    </xf>
    <xf numFmtId="164" fontId="21" fillId="7" borderId="4" xfId="0" applyNumberFormat="1" applyFont="1" applyFill="1" applyBorder="1" applyAlignment="1" applyProtection="1">
      <alignment horizontal="center" vertical="center" wrapText="1"/>
    </xf>
    <xf numFmtId="164" fontId="21" fillId="7" borderId="3" xfId="0" applyNumberFormat="1" applyFont="1" applyFill="1" applyBorder="1" applyAlignment="1" applyProtection="1">
      <alignment horizontal="center" vertical="center" wrapText="1"/>
    </xf>
    <xf numFmtId="165" fontId="21" fillId="5" borderId="3" xfId="0" applyNumberFormat="1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left" vertical="center" wrapText="1"/>
    </xf>
    <xf numFmtId="3" fontId="21" fillId="5" borderId="4" xfId="0" applyNumberFormat="1" applyFont="1" applyFill="1" applyBorder="1" applyAlignment="1">
      <alignment horizontal="right"/>
    </xf>
    <xf numFmtId="0" fontId="7" fillId="5" borderId="3" xfId="0" applyFont="1" applyFill="1" applyBorder="1" applyAlignment="1" applyProtection="1">
      <alignment horizontal="left" vertical="center" wrapText="1"/>
    </xf>
    <xf numFmtId="0" fontId="22" fillId="5" borderId="3" xfId="0" applyFont="1" applyFill="1" applyBorder="1" applyAlignment="1" applyProtection="1">
      <alignment horizontal="left" vertical="center" wrapText="1"/>
    </xf>
    <xf numFmtId="3" fontId="22" fillId="5" borderId="4" xfId="0" applyNumberFormat="1" applyFont="1" applyFill="1" applyBorder="1" applyAlignment="1">
      <alignment horizontal="right"/>
    </xf>
    <xf numFmtId="0" fontId="7" fillId="5" borderId="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22" fillId="5" borderId="3" xfId="0" applyFont="1" applyFill="1" applyBorder="1" applyAlignment="1">
      <alignment horizontal="left" vertical="center"/>
    </xf>
    <xf numFmtId="0" fontId="23" fillId="5" borderId="3" xfId="0" applyFont="1" applyFill="1" applyBorder="1" applyAlignment="1">
      <alignment horizontal="left" vertical="center"/>
    </xf>
    <xf numFmtId="0" fontId="21" fillId="5" borderId="3" xfId="0" applyFont="1" applyFill="1" applyBorder="1" applyAlignment="1" applyProtection="1">
      <alignment vertical="center" wrapText="1"/>
    </xf>
    <xf numFmtId="0" fontId="9" fillId="5" borderId="3" xfId="0" applyFont="1" applyFill="1" applyBorder="1" applyAlignment="1" applyProtection="1">
      <alignment horizontal="left" vertical="center"/>
    </xf>
    <xf numFmtId="0" fontId="7" fillId="5" borderId="3" xfId="0" applyFont="1" applyFill="1" applyBorder="1" applyAlignment="1" applyProtection="1">
      <alignment horizontal="left" vertical="center"/>
    </xf>
    <xf numFmtId="3" fontId="22" fillId="5" borderId="4" xfId="0" applyNumberFormat="1" applyFont="1" applyFill="1" applyBorder="1" applyAlignment="1" applyProtection="1">
      <alignment horizontal="right" wrapText="1"/>
    </xf>
    <xf numFmtId="3" fontId="22" fillId="2" borderId="4" xfId="0" applyNumberFormat="1" applyFont="1" applyFill="1" applyBorder="1" applyAlignment="1">
      <alignment horizontal="right"/>
    </xf>
    <xf numFmtId="0" fontId="24" fillId="5" borderId="3" xfId="0" applyFont="1" applyFill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 wrapText="1"/>
    </xf>
    <xf numFmtId="0" fontId="9" fillId="6" borderId="2" xfId="0" applyNumberFormat="1" applyFont="1" applyFill="1" applyBorder="1" applyAlignment="1" applyProtection="1">
      <alignment horizontal="left" vertical="center" wrapText="1"/>
    </xf>
    <xf numFmtId="0" fontId="9" fillId="6" borderId="4" xfId="0" applyNumberFormat="1" applyFont="1" applyFill="1" applyBorder="1" applyAlignment="1" applyProtection="1">
      <alignment horizontal="left" vertical="center" wrapText="1"/>
    </xf>
    <xf numFmtId="0" fontId="16" fillId="6" borderId="1" xfId="0" applyNumberFormat="1" applyFont="1" applyFill="1" applyBorder="1" applyAlignment="1" applyProtection="1">
      <alignment horizontal="left" vertical="center" wrapText="1"/>
    </xf>
    <xf numFmtId="0" fontId="16" fillId="6" borderId="2" xfId="0" applyNumberFormat="1" applyFont="1" applyFill="1" applyBorder="1" applyAlignment="1" applyProtection="1">
      <alignment horizontal="left" vertical="center" wrapText="1"/>
    </xf>
    <xf numFmtId="0" fontId="16" fillId="6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tabSelected="1" workbookViewId="0">
      <selection activeCell="K7" sqref="K7"/>
    </sheetView>
  </sheetViews>
  <sheetFormatPr defaultRowHeight="15"/>
  <cols>
    <col min="5" max="10" width="25.28515625" customWidth="1"/>
  </cols>
  <sheetData>
    <row r="1" spans="1:10" ht="42" customHeight="1">
      <c r="A1" s="159" t="s">
        <v>240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ht="18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 ht="15.75">
      <c r="A3" s="159" t="s">
        <v>17</v>
      </c>
      <c r="B3" s="159"/>
      <c r="C3" s="159"/>
      <c r="D3" s="159"/>
      <c r="E3" s="159"/>
      <c r="F3" s="159"/>
      <c r="G3" s="159"/>
      <c r="H3" s="159"/>
      <c r="I3" s="160"/>
      <c r="J3" s="160"/>
    </row>
    <row r="4" spans="1:10" ht="18">
      <c r="A4" s="25"/>
      <c r="B4" s="25"/>
      <c r="C4" s="25"/>
      <c r="D4" s="25"/>
      <c r="E4" s="25"/>
      <c r="F4" s="25"/>
      <c r="G4" s="25"/>
      <c r="H4" s="25"/>
      <c r="I4" s="5"/>
      <c r="J4" s="5"/>
    </row>
    <row r="5" spans="1:10" ht="15.75">
      <c r="A5" s="159" t="s">
        <v>23</v>
      </c>
      <c r="B5" s="161"/>
      <c r="C5" s="161"/>
      <c r="D5" s="161"/>
      <c r="E5" s="161"/>
      <c r="F5" s="161"/>
      <c r="G5" s="161"/>
      <c r="H5" s="161"/>
      <c r="I5" s="161"/>
      <c r="J5" s="161"/>
    </row>
    <row r="6" spans="1:10" ht="18">
      <c r="A6" s="1"/>
      <c r="B6" s="2"/>
      <c r="C6" s="2"/>
      <c r="D6" s="2"/>
      <c r="E6" s="6"/>
      <c r="F6" s="7"/>
      <c r="G6" s="7"/>
      <c r="H6" s="7"/>
      <c r="I6" s="7"/>
      <c r="J6" s="35" t="s">
        <v>29</v>
      </c>
    </row>
    <row r="7" spans="1:10" ht="25.5">
      <c r="A7" s="28"/>
      <c r="B7" s="29"/>
      <c r="C7" s="29"/>
      <c r="D7" s="30"/>
      <c r="E7" s="31"/>
      <c r="F7" s="3" t="s">
        <v>213</v>
      </c>
      <c r="G7" s="3" t="s">
        <v>210</v>
      </c>
      <c r="H7" s="3" t="s">
        <v>214</v>
      </c>
      <c r="I7" s="3" t="s">
        <v>36</v>
      </c>
      <c r="J7" s="3" t="s">
        <v>215</v>
      </c>
    </row>
    <row r="8" spans="1:10">
      <c r="A8" s="162" t="s">
        <v>0</v>
      </c>
      <c r="B8" s="163"/>
      <c r="C8" s="163"/>
      <c r="D8" s="163"/>
      <c r="E8" s="164"/>
      <c r="F8" s="32">
        <f>F9+F10</f>
        <v>770689</v>
      </c>
      <c r="G8" s="32">
        <f t="shared" ref="G8" si="0">G9+G10</f>
        <v>737727</v>
      </c>
      <c r="H8" s="32">
        <f t="shared" ref="H8" si="1">H9+H10</f>
        <v>1098750</v>
      </c>
      <c r="I8" s="32">
        <v>1111072</v>
      </c>
      <c r="J8" s="32">
        <v>1116166</v>
      </c>
    </row>
    <row r="9" spans="1:10">
      <c r="A9" s="165" t="s">
        <v>30</v>
      </c>
      <c r="B9" s="166"/>
      <c r="C9" s="166"/>
      <c r="D9" s="166"/>
      <c r="E9" s="158"/>
      <c r="F9" s="33">
        <v>770689</v>
      </c>
      <c r="G9" s="33">
        <v>737727</v>
      </c>
      <c r="H9" s="33">
        <v>1098750</v>
      </c>
      <c r="I9" s="33">
        <v>1111072</v>
      </c>
      <c r="J9" s="33">
        <v>1116166</v>
      </c>
    </row>
    <row r="10" spans="1:10">
      <c r="A10" s="167" t="s">
        <v>31</v>
      </c>
      <c r="B10" s="158"/>
      <c r="C10" s="158"/>
      <c r="D10" s="158"/>
      <c r="E10" s="158"/>
      <c r="F10" s="33"/>
      <c r="G10" s="33"/>
      <c r="H10" s="33"/>
      <c r="I10" s="33"/>
      <c r="J10" s="33"/>
    </row>
    <row r="11" spans="1:10">
      <c r="A11" s="36" t="s">
        <v>1</v>
      </c>
      <c r="B11" s="44"/>
      <c r="C11" s="44"/>
      <c r="D11" s="44"/>
      <c r="E11" s="44"/>
      <c r="F11" s="32">
        <f>F12+F13</f>
        <v>771567</v>
      </c>
      <c r="G11" s="32">
        <f t="shared" ref="G11" si="2">G12+G13</f>
        <v>737728</v>
      </c>
      <c r="H11" s="32">
        <f t="shared" ref="H11:J11" si="3">H12+H13</f>
        <v>1098750</v>
      </c>
      <c r="I11" s="32">
        <f t="shared" si="3"/>
        <v>1111072</v>
      </c>
      <c r="J11" s="32">
        <f t="shared" si="3"/>
        <v>1116166</v>
      </c>
    </row>
    <row r="12" spans="1:10">
      <c r="A12" s="168" t="s">
        <v>32</v>
      </c>
      <c r="B12" s="166"/>
      <c r="C12" s="166"/>
      <c r="D12" s="166"/>
      <c r="E12" s="166"/>
      <c r="F12" s="33">
        <v>758597</v>
      </c>
      <c r="G12" s="33">
        <v>734556</v>
      </c>
      <c r="H12" s="33">
        <v>1096364</v>
      </c>
      <c r="I12" s="33">
        <v>1108686</v>
      </c>
      <c r="J12" s="45">
        <v>1113780</v>
      </c>
    </row>
    <row r="13" spans="1:10">
      <c r="A13" s="157" t="s">
        <v>33</v>
      </c>
      <c r="B13" s="158"/>
      <c r="C13" s="158"/>
      <c r="D13" s="158"/>
      <c r="E13" s="158"/>
      <c r="F13" s="46">
        <v>12970</v>
      </c>
      <c r="G13" s="46">
        <v>3172</v>
      </c>
      <c r="H13" s="46">
        <v>2386</v>
      </c>
      <c r="I13" s="46">
        <v>2386</v>
      </c>
      <c r="J13" s="45">
        <v>2386</v>
      </c>
    </row>
    <row r="14" spans="1:10">
      <c r="A14" s="169" t="s">
        <v>56</v>
      </c>
      <c r="B14" s="163"/>
      <c r="C14" s="163"/>
      <c r="D14" s="163"/>
      <c r="E14" s="163"/>
      <c r="F14" s="32">
        <f>F8-F11</f>
        <v>-878</v>
      </c>
      <c r="G14" s="32">
        <v>0</v>
      </c>
      <c r="H14" s="32">
        <f t="shared" ref="H14:J14" si="4">H8-H11</f>
        <v>0</v>
      </c>
      <c r="I14" s="32">
        <f t="shared" si="4"/>
        <v>0</v>
      </c>
      <c r="J14" s="32">
        <f t="shared" si="4"/>
        <v>0</v>
      </c>
    </row>
    <row r="15" spans="1:10" ht="18">
      <c r="A15" s="25"/>
      <c r="B15" s="23"/>
      <c r="C15" s="23"/>
      <c r="D15" s="23"/>
      <c r="E15" s="23"/>
      <c r="F15" s="23"/>
      <c r="G15" s="23"/>
      <c r="H15" s="24"/>
      <c r="I15" s="24"/>
      <c r="J15" s="24"/>
    </row>
    <row r="16" spans="1:10" ht="15.75">
      <c r="A16" s="159" t="s">
        <v>24</v>
      </c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0" ht="18">
      <c r="A17" s="25"/>
      <c r="B17" s="23"/>
      <c r="C17" s="23"/>
      <c r="D17" s="23"/>
      <c r="E17" s="23"/>
      <c r="F17" s="23"/>
      <c r="G17" s="23"/>
      <c r="H17" s="24"/>
      <c r="I17" s="24"/>
      <c r="J17" s="24"/>
    </row>
    <row r="18" spans="1:10" ht="25.5">
      <c r="A18" s="28"/>
      <c r="B18" s="29"/>
      <c r="C18" s="29"/>
      <c r="D18" s="30"/>
      <c r="E18" s="31"/>
      <c r="F18" s="3" t="s">
        <v>213</v>
      </c>
      <c r="G18" s="3" t="s">
        <v>210</v>
      </c>
      <c r="H18" s="3" t="s">
        <v>214</v>
      </c>
      <c r="I18" s="3" t="s">
        <v>36</v>
      </c>
      <c r="J18" s="3" t="s">
        <v>215</v>
      </c>
    </row>
    <row r="19" spans="1:10">
      <c r="A19" s="157" t="s">
        <v>34</v>
      </c>
      <c r="B19" s="158"/>
      <c r="C19" s="158"/>
      <c r="D19" s="158"/>
      <c r="E19" s="158"/>
      <c r="F19" s="46"/>
      <c r="G19" s="46"/>
      <c r="H19" s="46"/>
      <c r="I19" s="46"/>
      <c r="J19" s="45"/>
    </row>
    <row r="20" spans="1:10">
      <c r="A20" s="157" t="s">
        <v>35</v>
      </c>
      <c r="B20" s="158"/>
      <c r="C20" s="158"/>
      <c r="D20" s="158"/>
      <c r="E20" s="158"/>
      <c r="F20" s="46"/>
      <c r="G20" s="46"/>
      <c r="H20" s="46"/>
      <c r="I20" s="46"/>
      <c r="J20" s="45"/>
    </row>
    <row r="21" spans="1:10">
      <c r="A21" s="169" t="s">
        <v>2</v>
      </c>
      <c r="B21" s="163"/>
      <c r="C21" s="163"/>
      <c r="D21" s="163"/>
      <c r="E21" s="163"/>
      <c r="F21" s="32">
        <f>F19-F20</f>
        <v>0</v>
      </c>
      <c r="G21" s="32">
        <f t="shared" ref="G21:J21" si="5">G19-G20</f>
        <v>0</v>
      </c>
      <c r="H21" s="32">
        <f t="shared" si="5"/>
        <v>0</v>
      </c>
      <c r="I21" s="32">
        <f t="shared" si="5"/>
        <v>0</v>
      </c>
      <c r="J21" s="32">
        <f t="shared" si="5"/>
        <v>0</v>
      </c>
    </row>
    <row r="22" spans="1:10">
      <c r="A22" s="169" t="s">
        <v>57</v>
      </c>
      <c r="B22" s="163"/>
      <c r="C22" s="163"/>
      <c r="D22" s="163"/>
      <c r="E22" s="163"/>
      <c r="F22" s="32"/>
      <c r="G22" s="32">
        <f t="shared" ref="G22:J22" si="6">G14+G21</f>
        <v>0</v>
      </c>
      <c r="H22" s="32">
        <f t="shared" si="6"/>
        <v>0</v>
      </c>
      <c r="I22" s="32">
        <f t="shared" si="6"/>
        <v>0</v>
      </c>
      <c r="J22" s="32">
        <f t="shared" si="6"/>
        <v>0</v>
      </c>
    </row>
    <row r="23" spans="1:10" ht="18">
      <c r="A23" s="22"/>
      <c r="B23" s="23"/>
      <c r="C23" s="23"/>
      <c r="D23" s="23"/>
      <c r="E23" s="23"/>
      <c r="F23" s="23"/>
      <c r="G23" s="23"/>
      <c r="H23" s="24"/>
      <c r="I23" s="24"/>
      <c r="J23" s="24"/>
    </row>
    <row r="24" spans="1:10" ht="15.75">
      <c r="A24" s="159" t="s">
        <v>58</v>
      </c>
      <c r="B24" s="161"/>
      <c r="C24" s="161"/>
      <c r="D24" s="161"/>
      <c r="E24" s="161"/>
      <c r="F24" s="161"/>
      <c r="G24" s="161"/>
      <c r="H24" s="161"/>
      <c r="I24" s="161"/>
      <c r="J24" s="161"/>
    </row>
    <row r="25" spans="1:10" ht="15.75">
      <c r="A25" s="42"/>
      <c r="B25" s="43"/>
      <c r="C25" s="43"/>
      <c r="D25" s="43"/>
      <c r="E25" s="43"/>
      <c r="F25" s="43"/>
      <c r="G25" s="43"/>
      <c r="H25" s="43"/>
      <c r="I25" s="43"/>
      <c r="J25" s="43"/>
    </row>
    <row r="26" spans="1:10" ht="25.5">
      <c r="A26" s="28"/>
      <c r="B26" s="29"/>
      <c r="C26" s="29"/>
      <c r="D26" s="30"/>
      <c r="E26" s="31"/>
      <c r="F26" s="3" t="s">
        <v>213</v>
      </c>
      <c r="G26" s="3" t="s">
        <v>210</v>
      </c>
      <c r="H26" s="3" t="s">
        <v>214</v>
      </c>
      <c r="I26" s="3" t="s">
        <v>36</v>
      </c>
      <c r="J26" s="3" t="s">
        <v>215</v>
      </c>
    </row>
    <row r="27" spans="1:10" ht="15" customHeight="1">
      <c r="A27" s="173" t="s">
        <v>59</v>
      </c>
      <c r="B27" s="174"/>
      <c r="C27" s="174"/>
      <c r="D27" s="174"/>
      <c r="E27" s="175"/>
      <c r="F27" s="47">
        <v>0</v>
      </c>
      <c r="G27" s="47">
        <v>0</v>
      </c>
      <c r="H27" s="47">
        <v>0</v>
      </c>
      <c r="I27" s="47">
        <v>0</v>
      </c>
      <c r="J27" s="48">
        <v>0</v>
      </c>
    </row>
    <row r="28" spans="1:10" ht="15" customHeight="1">
      <c r="A28" s="169" t="s">
        <v>60</v>
      </c>
      <c r="B28" s="163"/>
      <c r="C28" s="163"/>
      <c r="D28" s="163"/>
      <c r="E28" s="163"/>
      <c r="F28" s="49">
        <f>F22+F27</f>
        <v>0</v>
      </c>
      <c r="G28" s="49">
        <f t="shared" ref="G28:J28" si="7">G22+G27</f>
        <v>0</v>
      </c>
      <c r="H28" s="49">
        <f t="shared" si="7"/>
        <v>0</v>
      </c>
      <c r="I28" s="49">
        <f t="shared" si="7"/>
        <v>0</v>
      </c>
      <c r="J28" s="50">
        <f t="shared" si="7"/>
        <v>0</v>
      </c>
    </row>
    <row r="29" spans="1:10" ht="45" customHeight="1">
      <c r="A29" s="162" t="s">
        <v>61</v>
      </c>
      <c r="B29" s="176"/>
      <c r="C29" s="176"/>
      <c r="D29" s="176"/>
      <c r="E29" s="177"/>
      <c r="F29" s="49">
        <f>F14+F21+F27-F28</f>
        <v>-878</v>
      </c>
      <c r="G29" s="49">
        <f t="shared" ref="G29:J29" si="8">G14+G21+G27-G28</f>
        <v>0</v>
      </c>
      <c r="H29" s="49">
        <f t="shared" si="8"/>
        <v>0</v>
      </c>
      <c r="I29" s="49">
        <f t="shared" si="8"/>
        <v>0</v>
      </c>
      <c r="J29" s="50">
        <f t="shared" si="8"/>
        <v>0</v>
      </c>
    </row>
    <row r="30" spans="1:10" ht="15.75">
      <c r="A30" s="51"/>
      <c r="B30" s="52"/>
      <c r="C30" s="52"/>
      <c r="D30" s="52"/>
      <c r="E30" s="52"/>
      <c r="F30" s="52"/>
      <c r="G30" s="52"/>
      <c r="H30" s="52"/>
      <c r="I30" s="52"/>
      <c r="J30" s="52"/>
    </row>
    <row r="31" spans="1:10" ht="15.75">
      <c r="A31" s="178" t="s">
        <v>55</v>
      </c>
      <c r="B31" s="178"/>
      <c r="C31" s="178"/>
      <c r="D31" s="178"/>
      <c r="E31" s="178"/>
      <c r="F31" s="178"/>
      <c r="G31" s="178"/>
      <c r="H31" s="178"/>
      <c r="I31" s="178"/>
      <c r="J31" s="178"/>
    </row>
    <row r="32" spans="1:10" ht="18">
      <c r="A32" s="53"/>
      <c r="B32" s="54"/>
      <c r="C32" s="54"/>
      <c r="D32" s="54"/>
      <c r="E32" s="54"/>
      <c r="F32" s="54"/>
      <c r="G32" s="54"/>
      <c r="H32" s="55"/>
      <c r="I32" s="55"/>
      <c r="J32" s="55"/>
    </row>
    <row r="33" spans="1:10" ht="25.5">
      <c r="A33" s="56"/>
      <c r="B33" s="57"/>
      <c r="C33" s="57"/>
      <c r="D33" s="58"/>
      <c r="E33" s="59"/>
      <c r="F33" s="60" t="s">
        <v>213</v>
      </c>
      <c r="G33" s="60" t="s">
        <v>210</v>
      </c>
      <c r="H33" s="60" t="s">
        <v>214</v>
      </c>
      <c r="I33" s="60" t="s">
        <v>36</v>
      </c>
      <c r="J33" s="60" t="s">
        <v>215</v>
      </c>
    </row>
    <row r="34" spans="1:10">
      <c r="A34" s="173" t="s">
        <v>59</v>
      </c>
      <c r="B34" s="174"/>
      <c r="C34" s="174"/>
      <c r="D34" s="174"/>
      <c r="E34" s="175"/>
      <c r="F34" s="47">
        <v>11336.86</v>
      </c>
      <c r="G34" s="47"/>
      <c r="H34" s="47">
        <f>G37</f>
        <v>0</v>
      </c>
      <c r="I34" s="47">
        <f>H37</f>
        <v>0</v>
      </c>
      <c r="J34" s="48">
        <f>I37</f>
        <v>0</v>
      </c>
    </row>
    <row r="35" spans="1:10" ht="28.5" customHeight="1">
      <c r="A35" s="173" t="s">
        <v>62</v>
      </c>
      <c r="B35" s="174"/>
      <c r="C35" s="174"/>
      <c r="D35" s="174"/>
      <c r="E35" s="175"/>
      <c r="F35" s="47">
        <v>0</v>
      </c>
      <c r="G35" s="47">
        <v>0</v>
      </c>
      <c r="H35" s="47">
        <v>0</v>
      </c>
      <c r="I35" s="47">
        <v>0</v>
      </c>
      <c r="J35" s="48">
        <v>0</v>
      </c>
    </row>
    <row r="36" spans="1:10">
      <c r="A36" s="173" t="s">
        <v>63</v>
      </c>
      <c r="B36" s="179"/>
      <c r="C36" s="179"/>
      <c r="D36" s="179"/>
      <c r="E36" s="180"/>
      <c r="F36" s="47">
        <v>-878</v>
      </c>
      <c r="G36" s="47">
        <v>0</v>
      </c>
      <c r="H36" s="47">
        <v>0</v>
      </c>
      <c r="I36" s="47">
        <v>0</v>
      </c>
      <c r="J36" s="48">
        <v>0</v>
      </c>
    </row>
    <row r="37" spans="1:10" ht="15" customHeight="1">
      <c r="A37" s="169" t="s">
        <v>60</v>
      </c>
      <c r="B37" s="163"/>
      <c r="C37" s="163"/>
      <c r="D37" s="163"/>
      <c r="E37" s="163"/>
      <c r="F37" s="34">
        <v>10459</v>
      </c>
      <c r="G37" s="34"/>
      <c r="H37" s="34"/>
      <c r="I37" s="34">
        <f t="shared" ref="I37:J37" si="9">I34-I35+I36</f>
        <v>0</v>
      </c>
      <c r="J37" s="61">
        <f t="shared" si="9"/>
        <v>0</v>
      </c>
    </row>
    <row r="38" spans="1:10" ht="17.25" customHeight="1"/>
    <row r="39" spans="1:10" ht="17.25" customHeight="1">
      <c r="A39" t="s">
        <v>236</v>
      </c>
    </row>
    <row r="40" spans="1:10" ht="17.25" customHeight="1">
      <c r="A40" t="s">
        <v>237</v>
      </c>
    </row>
    <row r="41" spans="1:10" ht="17.25" customHeight="1">
      <c r="I41" t="s">
        <v>234</v>
      </c>
    </row>
    <row r="42" spans="1:10">
      <c r="A42" s="171" t="s">
        <v>238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0" ht="9" customHeight="1"/>
  </sheetData>
  <mergeCells count="25">
    <mergeCell ref="A42:J42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2:J2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topLeftCell="A76" zoomScaleNormal="100" workbookViewId="0">
      <selection activeCell="N58" sqref="N58"/>
    </sheetView>
  </sheetViews>
  <sheetFormatPr defaultRowHeight="15"/>
  <cols>
    <col min="1" max="1" width="7.42578125" bestFit="1" customWidth="1"/>
    <col min="2" max="2" width="8.42578125" bestFit="1" customWidth="1"/>
    <col min="3" max="3" width="27" customWidth="1"/>
    <col min="4" max="8" width="25.28515625" customWidth="1"/>
  </cols>
  <sheetData>
    <row r="1" spans="1:8" ht="42" customHeight="1">
      <c r="A1" s="159" t="s">
        <v>235</v>
      </c>
      <c r="B1" s="159"/>
      <c r="C1" s="159"/>
      <c r="D1" s="159"/>
      <c r="E1" s="159"/>
      <c r="F1" s="159"/>
      <c r="G1" s="159"/>
      <c r="H1" s="159"/>
    </row>
    <row r="2" spans="1:8" ht="18" customHeight="1">
      <c r="A2" s="170"/>
      <c r="B2" s="170"/>
      <c r="C2" s="170"/>
      <c r="D2" s="170"/>
      <c r="E2" s="170"/>
      <c r="F2" s="170"/>
      <c r="G2" s="170"/>
      <c r="H2" s="170"/>
    </row>
    <row r="3" spans="1:8" ht="15.75" customHeight="1">
      <c r="A3" s="159" t="s">
        <v>17</v>
      </c>
      <c r="B3" s="159"/>
      <c r="C3" s="159"/>
      <c r="D3" s="159"/>
      <c r="E3" s="159"/>
      <c r="F3" s="159"/>
      <c r="G3" s="159"/>
      <c r="H3" s="159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159" t="s">
        <v>4</v>
      </c>
      <c r="B5" s="159"/>
      <c r="C5" s="159"/>
      <c r="D5" s="159"/>
      <c r="E5" s="159"/>
      <c r="F5" s="159"/>
      <c r="G5" s="159"/>
      <c r="H5" s="159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15.75" customHeight="1">
      <c r="A7" s="159" t="s">
        <v>37</v>
      </c>
      <c r="B7" s="159"/>
      <c r="C7" s="159"/>
      <c r="D7" s="159"/>
      <c r="E7" s="159"/>
      <c r="F7" s="159"/>
      <c r="G7" s="159"/>
      <c r="H7" s="159"/>
    </row>
    <row r="8" spans="1:8" ht="18">
      <c r="A8" s="4"/>
      <c r="B8" s="4"/>
      <c r="C8" s="4"/>
      <c r="D8" s="4"/>
      <c r="E8" s="4"/>
      <c r="F8" s="4"/>
      <c r="G8" s="5"/>
      <c r="H8" s="5"/>
    </row>
    <row r="9" spans="1:8" ht="25.5">
      <c r="A9" s="21" t="s">
        <v>5</v>
      </c>
      <c r="B9" s="20" t="s">
        <v>6</v>
      </c>
      <c r="C9" s="20" t="s">
        <v>3</v>
      </c>
      <c r="D9" s="20" t="s">
        <v>209</v>
      </c>
      <c r="E9" s="21" t="s">
        <v>210</v>
      </c>
      <c r="F9" s="21" t="s">
        <v>211</v>
      </c>
      <c r="G9" s="21" t="s">
        <v>28</v>
      </c>
      <c r="H9" s="21" t="s">
        <v>212</v>
      </c>
    </row>
    <row r="10" spans="1:8">
      <c r="A10" s="3"/>
      <c r="B10" s="133"/>
      <c r="C10" s="95" t="s">
        <v>0</v>
      </c>
      <c r="D10" s="126">
        <f>SUM(D11,D38)</f>
        <v>770689.02999999991</v>
      </c>
      <c r="E10" s="126">
        <f>SUM(E11,E38)</f>
        <v>737728.3</v>
      </c>
      <c r="F10" s="126">
        <f>SUM(F11,F38)</f>
        <v>1098750.0899999999</v>
      </c>
      <c r="G10" s="126">
        <f>SUM(G11,G38)</f>
        <v>1111071.6499999999</v>
      </c>
      <c r="H10" s="126">
        <f>SUM(H11,H38)</f>
        <v>1116165.54</v>
      </c>
    </row>
    <row r="11" spans="1:8" ht="15.75" customHeight="1">
      <c r="A11" s="11">
        <v>6</v>
      </c>
      <c r="B11" s="11"/>
      <c r="C11" s="11" t="s">
        <v>7</v>
      </c>
      <c r="D11" s="127">
        <f>SUM(D12,D20,D25,D28,D33,D36)</f>
        <v>770689.02999999991</v>
      </c>
      <c r="E11" s="127">
        <f>SUM(E12,E20,E25,E28,E33)</f>
        <v>735728.3</v>
      </c>
      <c r="F11" s="127">
        <f>SUM(F12,F20,F25,F28,F33,F22)</f>
        <v>1097750.0899999999</v>
      </c>
      <c r="G11" s="127">
        <f>SUM(G12,G20,G25,G28,G33,G22)</f>
        <v>1111071.6499999999</v>
      </c>
      <c r="H11" s="127">
        <f>SUM(H12,H20,H25,H28,H33,H22)</f>
        <v>1116165.54</v>
      </c>
    </row>
    <row r="12" spans="1:8" ht="15.75" customHeight="1">
      <c r="A12" s="11"/>
      <c r="B12" s="11">
        <v>63</v>
      </c>
      <c r="C12" s="11" t="s">
        <v>25</v>
      </c>
      <c r="D12" s="132">
        <f>SUM(D13,D15,D17)</f>
        <v>694221.34999999986</v>
      </c>
      <c r="E12" s="132">
        <f>SUM(E13,E15,E17)</f>
        <v>666906</v>
      </c>
      <c r="F12" s="132">
        <f>SUM(F13,F15,F17)</f>
        <v>977641</v>
      </c>
      <c r="G12" s="132">
        <f>SUM(G13,G15,G17)</f>
        <v>992305.61</v>
      </c>
      <c r="H12" s="132">
        <f>SUM(H13,H15,H17)</f>
        <v>997193.82</v>
      </c>
    </row>
    <row r="13" spans="1:8" ht="27" customHeight="1">
      <c r="A13" s="11"/>
      <c r="B13" s="16">
        <v>633</v>
      </c>
      <c r="C13" s="16" t="s">
        <v>222</v>
      </c>
      <c r="D13" s="132">
        <f>SUM(D14)</f>
        <v>0</v>
      </c>
      <c r="E13" s="132">
        <f t="shared" ref="E13:H13" si="0">SUM(E14)</f>
        <v>0</v>
      </c>
      <c r="F13" s="132">
        <f t="shared" si="0"/>
        <v>0</v>
      </c>
      <c r="G13" s="132">
        <f t="shared" si="0"/>
        <v>0</v>
      </c>
      <c r="H13" s="132">
        <f t="shared" si="0"/>
        <v>0</v>
      </c>
    </row>
    <row r="14" spans="1:8" ht="15.75" customHeight="1">
      <c r="A14" s="11"/>
      <c r="B14" s="16">
        <v>6331</v>
      </c>
      <c r="C14" s="16" t="s">
        <v>201</v>
      </c>
      <c r="D14" s="132"/>
      <c r="E14" s="127"/>
      <c r="F14" s="9"/>
      <c r="G14" s="9"/>
      <c r="H14" s="9"/>
    </row>
    <row r="15" spans="1:8" ht="24.75" customHeight="1">
      <c r="A15" s="11"/>
      <c r="B15" s="16">
        <v>634</v>
      </c>
      <c r="C15" s="16" t="s">
        <v>223</v>
      </c>
      <c r="D15" s="132">
        <v>59.59</v>
      </c>
      <c r="E15" s="8">
        <f t="shared" ref="E15:H15" si="1">SUM(E16)</f>
        <v>0</v>
      </c>
      <c r="F15" s="8">
        <f t="shared" si="1"/>
        <v>0</v>
      </c>
      <c r="G15" s="8">
        <f t="shared" si="1"/>
        <v>0</v>
      </c>
      <c r="H15" s="8">
        <f t="shared" si="1"/>
        <v>0</v>
      </c>
    </row>
    <row r="16" spans="1:8" ht="15.75" customHeight="1">
      <c r="A16" s="11"/>
      <c r="B16" s="16">
        <v>6341</v>
      </c>
      <c r="C16" s="16" t="s">
        <v>198</v>
      </c>
      <c r="D16" s="8">
        <v>59.59</v>
      </c>
      <c r="E16" s="127"/>
      <c r="F16" s="9"/>
      <c r="G16" s="9"/>
      <c r="H16" s="9"/>
    </row>
    <row r="17" spans="1:8" ht="15.75" customHeight="1">
      <c r="A17" s="11"/>
      <c r="B17" s="16">
        <v>636</v>
      </c>
      <c r="C17" s="16" t="s">
        <v>202</v>
      </c>
      <c r="D17" s="132">
        <f>SUM(D18:D19)</f>
        <v>694161.75999999989</v>
      </c>
      <c r="E17" s="132">
        <f t="shared" ref="E17:H17" si="2">SUM(E18:E19)</f>
        <v>666906</v>
      </c>
      <c r="F17" s="132">
        <f t="shared" si="2"/>
        <v>977641</v>
      </c>
      <c r="G17" s="132">
        <f t="shared" si="2"/>
        <v>992305.61</v>
      </c>
      <c r="H17" s="132">
        <f t="shared" si="2"/>
        <v>997193.82</v>
      </c>
    </row>
    <row r="18" spans="1:8" ht="39" customHeight="1">
      <c r="A18" s="11"/>
      <c r="B18" s="16">
        <v>6361</v>
      </c>
      <c r="C18" s="16" t="s">
        <v>25</v>
      </c>
      <c r="D18" s="8">
        <v>680646.32</v>
      </c>
      <c r="E18" s="9">
        <v>666906</v>
      </c>
      <c r="F18" s="9">
        <v>977641</v>
      </c>
      <c r="G18" s="9">
        <v>992305.61</v>
      </c>
      <c r="H18" s="9">
        <v>997193.82</v>
      </c>
    </row>
    <row r="19" spans="1:8" ht="51">
      <c r="A19" s="11"/>
      <c r="B19" s="16">
        <v>6362</v>
      </c>
      <c r="C19" s="16" t="s">
        <v>200</v>
      </c>
      <c r="D19" s="8">
        <v>13515.44</v>
      </c>
      <c r="E19" s="9"/>
      <c r="F19" s="9"/>
      <c r="G19" s="9"/>
      <c r="H19" s="9"/>
    </row>
    <row r="20" spans="1:8" ht="25.5">
      <c r="A20" s="11"/>
      <c r="B20" s="16">
        <v>638</v>
      </c>
      <c r="C20" s="16" t="s">
        <v>203</v>
      </c>
      <c r="D20" s="132">
        <f>SUM(D21)</f>
        <v>5741.55</v>
      </c>
      <c r="E20" s="132">
        <f t="shared" ref="E20:H20" si="3">SUM(E21)</f>
        <v>5640</v>
      </c>
      <c r="F20" s="132">
        <f t="shared" si="3"/>
        <v>27675.09</v>
      </c>
      <c r="G20" s="132">
        <f t="shared" si="3"/>
        <v>27675</v>
      </c>
      <c r="H20" s="132">
        <f t="shared" si="3"/>
        <v>27675</v>
      </c>
    </row>
    <row r="21" spans="1:8">
      <c r="A21" s="12"/>
      <c r="B21" s="12">
        <v>6381</v>
      </c>
      <c r="C21" s="62" t="s">
        <v>64</v>
      </c>
      <c r="D21" s="8">
        <v>5741.55</v>
      </c>
      <c r="E21" s="9">
        <v>5640</v>
      </c>
      <c r="F21" s="9">
        <v>27675.09</v>
      </c>
      <c r="G21" s="9">
        <v>27675</v>
      </c>
      <c r="H21" s="9">
        <v>27675</v>
      </c>
    </row>
    <row r="22" spans="1:8">
      <c r="A22" s="12"/>
      <c r="B22" s="94">
        <v>64</v>
      </c>
      <c r="C22" s="62"/>
      <c r="D22" s="132">
        <f>SUM(D23)</f>
        <v>1.1200000000000001</v>
      </c>
      <c r="E22" s="132">
        <f t="shared" ref="E22:H22" si="4">SUM(E23)</f>
        <v>0</v>
      </c>
      <c r="F22" s="132">
        <f t="shared" si="4"/>
        <v>5</v>
      </c>
      <c r="G22" s="132">
        <f t="shared" si="4"/>
        <v>5</v>
      </c>
      <c r="H22" s="132">
        <f t="shared" si="4"/>
        <v>5</v>
      </c>
    </row>
    <row r="23" spans="1:8">
      <c r="A23" s="12"/>
      <c r="B23" s="12">
        <v>641</v>
      </c>
      <c r="C23" s="62" t="s">
        <v>204</v>
      </c>
      <c r="D23" s="132">
        <f>SUM(D24)</f>
        <v>1.1200000000000001</v>
      </c>
      <c r="E23" s="8">
        <f t="shared" ref="E23:H23" si="5">SUM(E24)</f>
        <v>0</v>
      </c>
      <c r="F23" s="8">
        <f t="shared" si="5"/>
        <v>5</v>
      </c>
      <c r="G23" s="8">
        <f t="shared" si="5"/>
        <v>5</v>
      </c>
      <c r="H23" s="8">
        <f t="shared" si="5"/>
        <v>5</v>
      </c>
    </row>
    <row r="24" spans="1:8">
      <c r="A24" s="12"/>
      <c r="B24" s="12">
        <v>6413</v>
      </c>
      <c r="C24" s="62" t="s">
        <v>66</v>
      </c>
      <c r="D24" s="8">
        <v>1.1200000000000001</v>
      </c>
      <c r="E24" s="9"/>
      <c r="F24" s="9">
        <v>5</v>
      </c>
      <c r="G24" s="9">
        <v>5</v>
      </c>
      <c r="H24" s="9">
        <v>5</v>
      </c>
    </row>
    <row r="25" spans="1:8">
      <c r="A25" s="12"/>
      <c r="B25" s="94">
        <v>65</v>
      </c>
      <c r="C25" s="62"/>
      <c r="D25" s="132">
        <f>SUM(D26)</f>
        <v>18467.62</v>
      </c>
      <c r="E25" s="132">
        <f t="shared" ref="E25:H25" si="6">SUM(E26)</f>
        <v>23982</v>
      </c>
      <c r="F25" s="132">
        <f t="shared" si="6"/>
        <v>41136</v>
      </c>
      <c r="G25" s="132">
        <f t="shared" si="6"/>
        <v>41753.040000000001</v>
      </c>
      <c r="H25" s="132">
        <f t="shared" si="6"/>
        <v>41958.720000000001</v>
      </c>
    </row>
    <row r="26" spans="1:8">
      <c r="A26" s="12"/>
      <c r="B26" s="12">
        <v>652</v>
      </c>
      <c r="C26" s="17" t="s">
        <v>205</v>
      </c>
      <c r="D26" s="132">
        <f>SUM(D27)</f>
        <v>18467.62</v>
      </c>
      <c r="E26" s="132">
        <f t="shared" ref="E26:H26" si="7">SUM(E27)</f>
        <v>23982</v>
      </c>
      <c r="F26" s="132">
        <f t="shared" si="7"/>
        <v>41136</v>
      </c>
      <c r="G26" s="132">
        <f t="shared" si="7"/>
        <v>41753.040000000001</v>
      </c>
      <c r="H26" s="132">
        <f t="shared" si="7"/>
        <v>41958.720000000001</v>
      </c>
    </row>
    <row r="27" spans="1:8" ht="51">
      <c r="A27" s="12"/>
      <c r="B27" s="12">
        <v>6526</v>
      </c>
      <c r="C27" s="16" t="s">
        <v>65</v>
      </c>
      <c r="D27" s="8">
        <v>18467.62</v>
      </c>
      <c r="E27" s="9">
        <v>23982</v>
      </c>
      <c r="F27" s="9">
        <v>41136</v>
      </c>
      <c r="G27" s="9">
        <v>41753.040000000001</v>
      </c>
      <c r="H27" s="9">
        <v>41958.720000000001</v>
      </c>
    </row>
    <row r="28" spans="1:8">
      <c r="A28" s="12"/>
      <c r="B28" s="94">
        <v>66</v>
      </c>
      <c r="C28" s="16"/>
      <c r="D28" s="132">
        <f>SUM(D29,D31)</f>
        <v>7806.26</v>
      </c>
      <c r="E28" s="132">
        <f t="shared" ref="E28:H28" si="8">SUM(E29,E31)</f>
        <v>3570</v>
      </c>
      <c r="F28" s="132">
        <f t="shared" si="8"/>
        <v>3500</v>
      </c>
      <c r="G28" s="132">
        <f t="shared" si="8"/>
        <v>3500</v>
      </c>
      <c r="H28" s="132">
        <f t="shared" si="8"/>
        <v>3500</v>
      </c>
    </row>
    <row r="29" spans="1:8" ht="25.5">
      <c r="A29" s="12"/>
      <c r="B29" s="12">
        <v>661</v>
      </c>
      <c r="C29" s="16" t="s">
        <v>206</v>
      </c>
      <c r="D29" s="132">
        <f>SUM(D30)</f>
        <v>778.26</v>
      </c>
      <c r="E29" s="132">
        <f t="shared" ref="E29:H29" si="9">SUM(E30)</f>
        <v>1500</v>
      </c>
      <c r="F29" s="132">
        <f t="shared" si="9"/>
        <v>1500</v>
      </c>
      <c r="G29" s="132">
        <f t="shared" si="9"/>
        <v>1500</v>
      </c>
      <c r="H29" s="132">
        <f t="shared" si="9"/>
        <v>1500</v>
      </c>
    </row>
    <row r="30" spans="1:8" ht="38.25">
      <c r="A30" s="12"/>
      <c r="B30" s="12">
        <v>6614</v>
      </c>
      <c r="C30" s="16" t="s">
        <v>67</v>
      </c>
      <c r="D30" s="8">
        <v>778.26</v>
      </c>
      <c r="E30" s="9">
        <v>1500</v>
      </c>
      <c r="F30" s="9">
        <v>1500</v>
      </c>
      <c r="G30" s="9">
        <v>1500</v>
      </c>
      <c r="H30" s="9">
        <v>1500</v>
      </c>
    </row>
    <row r="31" spans="1:8" ht="25.5">
      <c r="A31" s="12"/>
      <c r="B31" s="12">
        <v>663</v>
      </c>
      <c r="C31" s="16" t="s">
        <v>207</v>
      </c>
      <c r="D31" s="132">
        <f>SUM(D32)</f>
        <v>7028</v>
      </c>
      <c r="E31" s="132">
        <f t="shared" ref="E31:H31" si="10">SUM(E32)</f>
        <v>2070</v>
      </c>
      <c r="F31" s="132">
        <f t="shared" si="10"/>
        <v>2000</v>
      </c>
      <c r="G31" s="132">
        <f t="shared" si="10"/>
        <v>2000</v>
      </c>
      <c r="H31" s="132">
        <f t="shared" si="10"/>
        <v>2000</v>
      </c>
    </row>
    <row r="32" spans="1:8">
      <c r="A32" s="12"/>
      <c r="B32" s="12">
        <v>6631</v>
      </c>
      <c r="C32" s="16" t="s">
        <v>68</v>
      </c>
      <c r="D32" s="8">
        <v>7028</v>
      </c>
      <c r="E32" s="9">
        <v>2070</v>
      </c>
      <c r="F32" s="9">
        <v>2000</v>
      </c>
      <c r="G32" s="9">
        <v>2000</v>
      </c>
      <c r="H32" s="9">
        <v>2000</v>
      </c>
    </row>
    <row r="33" spans="1:8">
      <c r="A33" s="12"/>
      <c r="B33" s="94">
        <v>67</v>
      </c>
      <c r="C33" s="16"/>
      <c r="D33" s="132">
        <f>SUM(D34)</f>
        <v>44219.99</v>
      </c>
      <c r="E33" s="132">
        <f t="shared" ref="E33:H33" si="11">SUM(E34)</f>
        <v>35630.300000000003</v>
      </c>
      <c r="F33" s="132">
        <f t="shared" si="11"/>
        <v>47793</v>
      </c>
      <c r="G33" s="132">
        <f t="shared" si="11"/>
        <v>45833</v>
      </c>
      <c r="H33" s="132">
        <f t="shared" si="11"/>
        <v>45833</v>
      </c>
    </row>
    <row r="34" spans="1:8" ht="51">
      <c r="A34" s="12"/>
      <c r="B34" s="12">
        <v>671</v>
      </c>
      <c r="C34" s="16" t="s">
        <v>208</v>
      </c>
      <c r="D34" s="132">
        <f>SUM(D35)</f>
        <v>44219.99</v>
      </c>
      <c r="E34" s="132">
        <f t="shared" ref="E34:H34" si="12">SUM(E35)</f>
        <v>35630.300000000003</v>
      </c>
      <c r="F34" s="132">
        <f t="shared" si="12"/>
        <v>47793</v>
      </c>
      <c r="G34" s="132">
        <f t="shared" si="12"/>
        <v>45833</v>
      </c>
      <c r="H34" s="132">
        <f t="shared" si="12"/>
        <v>45833</v>
      </c>
    </row>
    <row r="35" spans="1:8" ht="38.25">
      <c r="A35" s="12"/>
      <c r="B35" s="12">
        <v>6711</v>
      </c>
      <c r="C35" s="16" t="s">
        <v>69</v>
      </c>
      <c r="D35" s="8">
        <v>44219.99</v>
      </c>
      <c r="E35" s="9">
        <v>35630.300000000003</v>
      </c>
      <c r="F35" s="9">
        <v>47793</v>
      </c>
      <c r="G35" s="9">
        <v>45833</v>
      </c>
      <c r="H35" s="9">
        <v>45833</v>
      </c>
    </row>
    <row r="36" spans="1:8">
      <c r="A36" s="12"/>
      <c r="B36" s="94">
        <v>68</v>
      </c>
      <c r="C36" s="16"/>
      <c r="D36" s="132">
        <v>232.26</v>
      </c>
      <c r="E36" s="8"/>
      <c r="F36" s="8"/>
      <c r="G36" s="8"/>
      <c r="H36" s="8"/>
    </row>
    <row r="37" spans="1:8">
      <c r="A37" s="12"/>
      <c r="B37" s="12">
        <v>683</v>
      </c>
      <c r="C37" s="16" t="s">
        <v>197</v>
      </c>
      <c r="D37" s="8">
        <v>232.26</v>
      </c>
      <c r="E37" s="9"/>
      <c r="F37" s="9"/>
      <c r="G37" s="9"/>
      <c r="H37" s="9"/>
    </row>
    <row r="38" spans="1:8">
      <c r="A38" s="14">
        <v>9</v>
      </c>
      <c r="B38" s="15"/>
      <c r="C38" s="26" t="s">
        <v>70</v>
      </c>
      <c r="D38" s="8"/>
      <c r="E38" s="127">
        <f>SUM(E39)</f>
        <v>2000</v>
      </c>
      <c r="F38" s="127">
        <f>SUM(F39)</f>
        <v>1000</v>
      </c>
      <c r="G38" s="9"/>
      <c r="H38" s="9"/>
    </row>
    <row r="39" spans="1:8">
      <c r="A39" s="16"/>
      <c r="B39" s="16">
        <v>9221</v>
      </c>
      <c r="C39" s="27" t="s">
        <v>71</v>
      </c>
      <c r="D39" s="8"/>
      <c r="E39" s="9">
        <v>2000</v>
      </c>
      <c r="F39" s="9">
        <v>1000</v>
      </c>
      <c r="G39" s="9"/>
      <c r="H39" s="10"/>
    </row>
    <row r="40" spans="1:8">
      <c r="A40" s="134"/>
      <c r="B40" s="134"/>
      <c r="C40" s="134"/>
      <c r="D40" s="134"/>
      <c r="E40" s="134"/>
      <c r="F40" s="134"/>
      <c r="G40" s="134"/>
      <c r="H40" s="134"/>
    </row>
    <row r="41" spans="1:8">
      <c r="A41" s="134"/>
      <c r="B41" s="134"/>
      <c r="C41" s="134"/>
      <c r="D41" s="134"/>
      <c r="E41" s="134"/>
      <c r="F41" s="134"/>
      <c r="G41" s="134"/>
      <c r="H41" s="134"/>
    </row>
    <row r="42" spans="1:8" ht="15.75">
      <c r="A42" s="181" t="s">
        <v>38</v>
      </c>
      <c r="B42" s="182"/>
      <c r="C42" s="182"/>
      <c r="D42" s="182"/>
      <c r="E42" s="182"/>
      <c r="F42" s="182"/>
      <c r="G42" s="182"/>
      <c r="H42" s="182"/>
    </row>
    <row r="43" spans="1:8" ht="18">
      <c r="A43" s="135"/>
      <c r="B43" s="135"/>
      <c r="C43" s="135"/>
      <c r="D43" s="135"/>
      <c r="E43" s="135"/>
      <c r="F43" s="135"/>
      <c r="G43" s="136"/>
      <c r="H43" s="136"/>
    </row>
    <row r="44" spans="1:8" ht="25.5">
      <c r="A44" s="137" t="s">
        <v>5</v>
      </c>
      <c r="B44" s="138" t="s">
        <v>6</v>
      </c>
      <c r="C44" s="138" t="s">
        <v>8</v>
      </c>
      <c r="D44" s="139" t="s">
        <v>209</v>
      </c>
      <c r="E44" s="140" t="s">
        <v>210</v>
      </c>
      <c r="F44" s="141" t="s">
        <v>211</v>
      </c>
      <c r="G44" s="141" t="s">
        <v>28</v>
      </c>
      <c r="H44" s="141" t="s">
        <v>212</v>
      </c>
    </row>
    <row r="45" spans="1:8">
      <c r="A45" s="142">
        <v>3</v>
      </c>
      <c r="B45" s="142"/>
      <c r="C45" s="142" t="s">
        <v>9</v>
      </c>
      <c r="D45" s="143">
        <f>SUM(D46,D55,D84,D87,D89)</f>
        <v>758597.1</v>
      </c>
      <c r="E45" s="143">
        <f>SUM(E46,E55,E84)</f>
        <v>734555.87</v>
      </c>
      <c r="F45" s="143">
        <f>SUM(F46,F55,F84)</f>
        <v>1096363.8500000001</v>
      </c>
      <c r="G45" s="143">
        <f t="shared" ref="G45:H45" si="13">SUM(G46,G55,G84)</f>
        <v>1108686</v>
      </c>
      <c r="H45" s="143">
        <f t="shared" si="13"/>
        <v>1113780</v>
      </c>
    </row>
    <row r="46" spans="1:8">
      <c r="A46" s="142"/>
      <c r="B46" s="142">
        <v>31</v>
      </c>
      <c r="C46" s="142"/>
      <c r="D46" s="143">
        <f>D47+D51+D53</f>
        <v>636303.07000000007</v>
      </c>
      <c r="E46" s="143">
        <f>E47+E51+E53</f>
        <v>615925.56999999995</v>
      </c>
      <c r="F46" s="143">
        <f>F47+F51+F53</f>
        <v>949329.85</v>
      </c>
      <c r="G46" s="143">
        <f t="shared" ref="G46:H46" si="14">G47+G51+G53</f>
        <v>962552</v>
      </c>
      <c r="H46" s="143">
        <f t="shared" si="14"/>
        <v>967645</v>
      </c>
    </row>
    <row r="47" spans="1:8" ht="15.75" customHeight="1">
      <c r="A47" s="142"/>
      <c r="B47" s="142">
        <v>311</v>
      </c>
      <c r="C47" s="144" t="s">
        <v>10</v>
      </c>
      <c r="D47" s="143">
        <f>SUM(D48:D50)</f>
        <v>532076.18000000005</v>
      </c>
      <c r="E47" s="143">
        <f>SUM(E48:E50)</f>
        <v>516149.43</v>
      </c>
      <c r="F47" s="143">
        <f>SUM(F48:F50)</f>
        <v>791608.22</v>
      </c>
      <c r="G47" s="143">
        <f t="shared" ref="G47:H47" si="15">SUM(G48:G50)</f>
        <v>805102</v>
      </c>
      <c r="H47" s="143">
        <f t="shared" si="15"/>
        <v>809112</v>
      </c>
    </row>
    <row r="48" spans="1:8" ht="15.75" customHeight="1">
      <c r="A48" s="142"/>
      <c r="B48" s="144">
        <v>3111</v>
      </c>
      <c r="C48" s="145" t="s">
        <v>80</v>
      </c>
      <c r="D48" s="146">
        <v>525954.59</v>
      </c>
      <c r="E48" s="146">
        <v>511467</v>
      </c>
      <c r="F48" s="146">
        <v>781435.22</v>
      </c>
      <c r="G48" s="146">
        <v>794929</v>
      </c>
      <c r="H48" s="146">
        <v>798939</v>
      </c>
    </row>
    <row r="49" spans="1:8">
      <c r="A49" s="142"/>
      <c r="B49" s="144">
        <v>3113</v>
      </c>
      <c r="C49" s="145" t="s">
        <v>81</v>
      </c>
      <c r="D49" s="146">
        <v>5039.17</v>
      </c>
      <c r="E49" s="92">
        <v>3705</v>
      </c>
      <c r="F49" s="92">
        <v>9023</v>
      </c>
      <c r="G49" s="92">
        <v>9023</v>
      </c>
      <c r="H49" s="92">
        <v>9023</v>
      </c>
    </row>
    <row r="50" spans="1:8">
      <c r="A50" s="142"/>
      <c r="B50" s="144">
        <v>3114</v>
      </c>
      <c r="C50" s="145" t="s">
        <v>82</v>
      </c>
      <c r="D50" s="146">
        <v>1082.42</v>
      </c>
      <c r="E50" s="92">
        <v>977.43</v>
      </c>
      <c r="F50" s="92">
        <v>1150</v>
      </c>
      <c r="G50" s="92">
        <v>1150</v>
      </c>
      <c r="H50" s="92">
        <v>1150</v>
      </c>
    </row>
    <row r="51" spans="1:8">
      <c r="A51" s="147"/>
      <c r="B51" s="148">
        <v>312</v>
      </c>
      <c r="C51" s="149" t="s">
        <v>83</v>
      </c>
      <c r="D51" s="143">
        <f>D52</f>
        <v>22411.73</v>
      </c>
      <c r="E51" s="143">
        <f>E52</f>
        <v>19847.29</v>
      </c>
      <c r="F51" s="143">
        <f>F52</f>
        <v>27570</v>
      </c>
      <c r="G51" s="143">
        <f>G52</f>
        <v>25090</v>
      </c>
      <c r="H51" s="143">
        <f>H52</f>
        <v>26090</v>
      </c>
    </row>
    <row r="52" spans="1:8">
      <c r="A52" s="147"/>
      <c r="B52" s="147">
        <v>3121</v>
      </c>
      <c r="C52" s="149" t="s">
        <v>84</v>
      </c>
      <c r="D52" s="146">
        <v>22411.73</v>
      </c>
      <c r="E52" s="92">
        <v>19847.29</v>
      </c>
      <c r="F52" s="92">
        <v>27570</v>
      </c>
      <c r="G52" s="92">
        <v>25090</v>
      </c>
      <c r="H52" s="92">
        <v>26090</v>
      </c>
    </row>
    <row r="53" spans="1:8">
      <c r="A53" s="147"/>
      <c r="B53" s="148">
        <v>313</v>
      </c>
      <c r="C53" s="150" t="s">
        <v>85</v>
      </c>
      <c r="D53" s="143">
        <f>SUM(D54:D54)</f>
        <v>81815.16</v>
      </c>
      <c r="E53" s="143">
        <f>SUM(E54:E54)</f>
        <v>79928.850000000006</v>
      </c>
      <c r="F53" s="143">
        <f>SUM(F54:F54)</f>
        <v>130151.63</v>
      </c>
      <c r="G53" s="143">
        <f>SUM(G54:G54)</f>
        <v>132360</v>
      </c>
      <c r="H53" s="143">
        <f>SUM(H54:H54)</f>
        <v>132443</v>
      </c>
    </row>
    <row r="54" spans="1:8">
      <c r="A54" s="147"/>
      <c r="B54" s="147">
        <v>3132</v>
      </c>
      <c r="C54" s="150" t="s">
        <v>85</v>
      </c>
      <c r="D54" s="146">
        <v>81815.16</v>
      </c>
      <c r="E54" s="146">
        <v>79928.850000000006</v>
      </c>
      <c r="F54" s="146">
        <v>130151.63</v>
      </c>
      <c r="G54" s="146">
        <v>132360</v>
      </c>
      <c r="H54" s="146">
        <v>132443</v>
      </c>
    </row>
    <row r="55" spans="1:8">
      <c r="A55" s="147"/>
      <c r="B55" s="148">
        <v>32</v>
      </c>
      <c r="C55" s="151" t="s">
        <v>86</v>
      </c>
      <c r="D55" s="143">
        <f>D56+D61+D68+D79+D78</f>
        <v>117518.14</v>
      </c>
      <c r="E55" s="143">
        <f>E56+E61+E68+E79</f>
        <v>118365.3</v>
      </c>
      <c r="F55" s="143">
        <f>F56+F61+F68+F79</f>
        <v>146534</v>
      </c>
      <c r="G55" s="143">
        <f>G56+G61+G68+G79</f>
        <v>145634</v>
      </c>
      <c r="H55" s="143">
        <f>H56+H61+H68+H79</f>
        <v>145635</v>
      </c>
    </row>
    <row r="56" spans="1:8" ht="25.5">
      <c r="A56" s="148"/>
      <c r="B56" s="152">
        <v>321</v>
      </c>
      <c r="C56" s="151" t="s">
        <v>87</v>
      </c>
      <c r="D56" s="143">
        <f>SUM(D57:D60)</f>
        <v>22608.269999999997</v>
      </c>
      <c r="E56" s="143">
        <f>SUM(E57:E60)</f>
        <v>15073.3</v>
      </c>
      <c r="F56" s="143">
        <f>SUM(F57:F60)</f>
        <v>20237</v>
      </c>
      <c r="G56" s="143">
        <f>SUM(G57:G60)</f>
        <v>20238</v>
      </c>
      <c r="H56" s="143">
        <f>SUM(H57:H60)</f>
        <v>20238</v>
      </c>
    </row>
    <row r="57" spans="1:8">
      <c r="A57" s="148"/>
      <c r="B57" s="153">
        <v>3211</v>
      </c>
      <c r="C57" s="97" t="s">
        <v>88</v>
      </c>
      <c r="D57" s="146">
        <v>6016.17</v>
      </c>
      <c r="E57" s="146">
        <v>1000</v>
      </c>
      <c r="F57" s="146">
        <v>1800</v>
      </c>
      <c r="G57" s="146">
        <v>1800</v>
      </c>
      <c r="H57" s="146">
        <v>1800</v>
      </c>
    </row>
    <row r="58" spans="1:8">
      <c r="A58" s="148"/>
      <c r="B58" s="153">
        <v>3212</v>
      </c>
      <c r="C58" s="97" t="s">
        <v>220</v>
      </c>
      <c r="D58" s="146">
        <v>15586.07</v>
      </c>
      <c r="E58" s="92">
        <v>13373.3</v>
      </c>
      <c r="F58" s="92">
        <v>17637</v>
      </c>
      <c r="G58" s="92">
        <v>17638</v>
      </c>
      <c r="H58" s="92">
        <v>17638</v>
      </c>
    </row>
    <row r="59" spans="1:8" ht="25.5">
      <c r="A59" s="144"/>
      <c r="B59" s="144">
        <v>3213</v>
      </c>
      <c r="C59" s="97" t="s">
        <v>89</v>
      </c>
      <c r="D59" s="146">
        <v>1006.03</v>
      </c>
      <c r="E59" s="92">
        <v>600</v>
      </c>
      <c r="F59" s="92">
        <v>700</v>
      </c>
      <c r="G59" s="92">
        <v>700</v>
      </c>
      <c r="H59" s="93">
        <v>700</v>
      </c>
    </row>
    <row r="60" spans="1:8" ht="25.5">
      <c r="A60" s="144"/>
      <c r="B60" s="144">
        <v>3214</v>
      </c>
      <c r="C60" s="97" t="s">
        <v>90</v>
      </c>
      <c r="D60" s="146"/>
      <c r="E60" s="146">
        <v>100</v>
      </c>
      <c r="F60" s="146">
        <v>100</v>
      </c>
      <c r="G60" s="146">
        <v>100</v>
      </c>
      <c r="H60" s="154">
        <v>100</v>
      </c>
    </row>
    <row r="61" spans="1:8" ht="25.5">
      <c r="A61" s="144"/>
      <c r="B61" s="142">
        <v>322</v>
      </c>
      <c r="C61" s="151" t="s">
        <v>91</v>
      </c>
      <c r="D61" s="143">
        <f>SUM(D62:D67)</f>
        <v>67125.680000000008</v>
      </c>
      <c r="E61" s="143">
        <f>SUM(E62:E67)</f>
        <v>82561</v>
      </c>
      <c r="F61" s="143">
        <f>SUM(F62:F67)</f>
        <v>97170</v>
      </c>
      <c r="G61" s="143">
        <f>SUM(G62:G67)</f>
        <v>96269</v>
      </c>
      <c r="H61" s="143">
        <f>SUM(H62:H67)</f>
        <v>96270</v>
      </c>
    </row>
    <row r="62" spans="1:8" ht="25.5">
      <c r="A62" s="144"/>
      <c r="B62" s="144">
        <v>3221</v>
      </c>
      <c r="C62" s="97" t="s">
        <v>92</v>
      </c>
      <c r="D62" s="146">
        <v>12694.69</v>
      </c>
      <c r="E62" s="146">
        <v>7400</v>
      </c>
      <c r="F62" s="146">
        <v>20711</v>
      </c>
      <c r="G62" s="146">
        <v>20010</v>
      </c>
      <c r="H62" s="146">
        <v>20011</v>
      </c>
    </row>
    <row r="63" spans="1:8">
      <c r="A63" s="144"/>
      <c r="B63" s="144">
        <v>3222</v>
      </c>
      <c r="C63" s="97" t="s">
        <v>123</v>
      </c>
      <c r="D63" s="146">
        <v>39115.620000000003</v>
      </c>
      <c r="E63" s="155">
        <v>57767</v>
      </c>
      <c r="F63" s="155">
        <v>55609</v>
      </c>
      <c r="G63" s="146">
        <v>55409</v>
      </c>
      <c r="H63" s="146">
        <v>55409</v>
      </c>
    </row>
    <row r="64" spans="1:8">
      <c r="A64" s="144"/>
      <c r="B64" s="144">
        <v>3223</v>
      </c>
      <c r="C64" s="97" t="s">
        <v>93</v>
      </c>
      <c r="D64" s="146">
        <v>11959.35</v>
      </c>
      <c r="E64" s="92">
        <v>13644</v>
      </c>
      <c r="F64" s="92">
        <v>15600</v>
      </c>
      <c r="G64" s="92">
        <v>15600</v>
      </c>
      <c r="H64" s="93">
        <v>15600</v>
      </c>
    </row>
    <row r="65" spans="1:8">
      <c r="A65" s="144"/>
      <c r="B65" s="144">
        <v>3224</v>
      </c>
      <c r="C65" s="97" t="s">
        <v>94</v>
      </c>
      <c r="D65" s="146">
        <v>1832.73</v>
      </c>
      <c r="E65" s="92">
        <v>2750</v>
      </c>
      <c r="F65" s="92">
        <v>4750</v>
      </c>
      <c r="G65" s="92">
        <v>4750</v>
      </c>
      <c r="H65" s="93">
        <v>4750</v>
      </c>
    </row>
    <row r="66" spans="1:8">
      <c r="A66" s="144"/>
      <c r="B66" s="144">
        <v>3225</v>
      </c>
      <c r="C66" s="97" t="s">
        <v>95</v>
      </c>
      <c r="D66" s="146">
        <v>1408.82</v>
      </c>
      <c r="E66" s="92">
        <v>850</v>
      </c>
      <c r="F66" s="92">
        <v>350</v>
      </c>
      <c r="G66" s="92">
        <v>350</v>
      </c>
      <c r="H66" s="93">
        <v>350</v>
      </c>
    </row>
    <row r="67" spans="1:8">
      <c r="A67" s="144"/>
      <c r="B67" s="144">
        <v>3227</v>
      </c>
      <c r="C67" s="97" t="s">
        <v>96</v>
      </c>
      <c r="D67" s="146">
        <v>114.47</v>
      </c>
      <c r="E67" s="92">
        <v>150</v>
      </c>
      <c r="F67" s="92">
        <v>150</v>
      </c>
      <c r="G67" s="92">
        <v>150</v>
      </c>
      <c r="H67" s="93">
        <v>150</v>
      </c>
    </row>
    <row r="68" spans="1:8">
      <c r="A68" s="144"/>
      <c r="B68" s="142">
        <v>323</v>
      </c>
      <c r="C68" s="151" t="s">
        <v>97</v>
      </c>
      <c r="D68" s="143">
        <f>SUM(D69:D77)</f>
        <v>23521.239999999998</v>
      </c>
      <c r="E68" s="143">
        <f>SUM(E69:E77)</f>
        <v>17207</v>
      </c>
      <c r="F68" s="143">
        <f>SUM(F69:F77)</f>
        <v>27210</v>
      </c>
      <c r="G68" s="143">
        <f>SUM(G69:G77)</f>
        <v>27210</v>
      </c>
      <c r="H68" s="143">
        <f>SUM(H69:H77)</f>
        <v>27210</v>
      </c>
    </row>
    <row r="69" spans="1:8">
      <c r="A69" s="144"/>
      <c r="B69" s="144">
        <v>3231</v>
      </c>
      <c r="C69" s="97" t="s">
        <v>98</v>
      </c>
      <c r="D69" s="146">
        <v>1131.48</v>
      </c>
      <c r="E69" s="146">
        <v>995</v>
      </c>
      <c r="F69" s="146">
        <v>1100</v>
      </c>
      <c r="G69" s="146">
        <v>1100</v>
      </c>
      <c r="H69" s="146">
        <v>1100</v>
      </c>
    </row>
    <row r="70" spans="1:8">
      <c r="A70" s="144"/>
      <c r="B70" s="144">
        <v>3232</v>
      </c>
      <c r="C70" s="97" t="s">
        <v>99</v>
      </c>
      <c r="D70" s="146">
        <v>2365.67</v>
      </c>
      <c r="E70" s="92">
        <v>2065</v>
      </c>
      <c r="F70" s="92">
        <v>2950</v>
      </c>
      <c r="G70" s="92">
        <v>2950</v>
      </c>
      <c r="H70" s="93">
        <v>2950</v>
      </c>
    </row>
    <row r="71" spans="1:8">
      <c r="A71" s="144"/>
      <c r="B71" s="144">
        <v>3233</v>
      </c>
      <c r="C71" s="97" t="s">
        <v>100</v>
      </c>
      <c r="D71" s="146"/>
      <c r="E71" s="92"/>
      <c r="F71" s="92"/>
      <c r="G71" s="92"/>
      <c r="H71" s="93"/>
    </row>
    <row r="72" spans="1:8">
      <c r="A72" s="144"/>
      <c r="B72" s="144">
        <v>3234</v>
      </c>
      <c r="C72" s="97" t="s">
        <v>101</v>
      </c>
      <c r="D72" s="146">
        <v>2247.64</v>
      </c>
      <c r="E72" s="92">
        <v>2000</v>
      </c>
      <c r="F72" s="92">
        <v>2500</v>
      </c>
      <c r="G72" s="92">
        <v>2500</v>
      </c>
      <c r="H72" s="92">
        <v>2500</v>
      </c>
    </row>
    <row r="73" spans="1:8">
      <c r="A73" s="144"/>
      <c r="B73" s="144">
        <v>3235</v>
      </c>
      <c r="C73" s="97" t="s">
        <v>102</v>
      </c>
      <c r="D73" s="146">
        <v>1622.96</v>
      </c>
      <c r="E73" s="92">
        <v>1195</v>
      </c>
      <c r="F73" s="92">
        <v>1100</v>
      </c>
      <c r="G73" s="92">
        <v>1100</v>
      </c>
      <c r="H73" s="92">
        <v>1100</v>
      </c>
    </row>
    <row r="74" spans="1:8" ht="25.5">
      <c r="A74" s="144"/>
      <c r="B74" s="144">
        <v>3236</v>
      </c>
      <c r="C74" s="97" t="s">
        <v>103</v>
      </c>
      <c r="D74" s="146">
        <v>2054.92</v>
      </c>
      <c r="E74" s="92">
        <v>1627</v>
      </c>
      <c r="F74" s="92">
        <v>1560</v>
      </c>
      <c r="G74" s="92">
        <v>1560</v>
      </c>
      <c r="H74" s="92">
        <v>1560</v>
      </c>
    </row>
    <row r="75" spans="1:8">
      <c r="A75" s="144"/>
      <c r="B75" s="144">
        <v>3237</v>
      </c>
      <c r="C75" s="97" t="s">
        <v>104</v>
      </c>
      <c r="D75" s="146">
        <v>541.26</v>
      </c>
      <c r="E75" s="92">
        <v>265</v>
      </c>
      <c r="F75" s="92">
        <v>150</v>
      </c>
      <c r="G75" s="92">
        <v>150</v>
      </c>
      <c r="H75" s="92">
        <v>150</v>
      </c>
    </row>
    <row r="76" spans="1:8">
      <c r="A76" s="144"/>
      <c r="B76" s="144">
        <v>3238</v>
      </c>
      <c r="C76" s="97" t="s">
        <v>105</v>
      </c>
      <c r="D76" s="146">
        <v>2007.8</v>
      </c>
      <c r="E76" s="92">
        <v>1000</v>
      </c>
      <c r="F76" s="92">
        <v>1750</v>
      </c>
      <c r="G76" s="92">
        <v>1750</v>
      </c>
      <c r="H76" s="92">
        <v>1750</v>
      </c>
    </row>
    <row r="77" spans="1:8">
      <c r="A77" s="144"/>
      <c r="B77" s="144">
        <v>3239</v>
      </c>
      <c r="C77" s="97" t="s">
        <v>106</v>
      </c>
      <c r="D77" s="146">
        <v>11549.51</v>
      </c>
      <c r="E77" s="92">
        <v>8060</v>
      </c>
      <c r="F77" s="92">
        <v>16100</v>
      </c>
      <c r="G77" s="92">
        <v>16100</v>
      </c>
      <c r="H77" s="92">
        <v>16100</v>
      </c>
    </row>
    <row r="78" spans="1:8" ht="25.5">
      <c r="A78" s="144"/>
      <c r="B78" s="142">
        <v>324</v>
      </c>
      <c r="C78" s="151" t="s">
        <v>195</v>
      </c>
      <c r="D78" s="143">
        <v>100</v>
      </c>
      <c r="E78" s="146"/>
      <c r="F78" s="146"/>
      <c r="G78" s="146"/>
      <c r="H78" s="146"/>
    </row>
    <row r="79" spans="1:8" ht="25.5">
      <c r="A79" s="144"/>
      <c r="B79" s="142">
        <v>329</v>
      </c>
      <c r="C79" s="151" t="s">
        <v>107</v>
      </c>
      <c r="D79" s="143">
        <f>SUM(D80:D83)</f>
        <v>4162.9500000000007</v>
      </c>
      <c r="E79" s="143">
        <f>SUM(E80:E83)</f>
        <v>3524</v>
      </c>
      <c r="F79" s="143">
        <f>SUM(F80:F83)</f>
        <v>1917</v>
      </c>
      <c r="G79" s="143">
        <f>SUM(G80:G83)</f>
        <v>1917</v>
      </c>
      <c r="H79" s="143">
        <f>SUM(H80:H83)</f>
        <v>1917</v>
      </c>
    </row>
    <row r="80" spans="1:8">
      <c r="A80" s="144"/>
      <c r="B80" s="144">
        <v>3293</v>
      </c>
      <c r="C80" s="97" t="s">
        <v>108</v>
      </c>
      <c r="D80" s="146">
        <v>937.2</v>
      </c>
      <c r="E80" s="146">
        <v>200</v>
      </c>
      <c r="F80" s="146">
        <v>300</v>
      </c>
      <c r="G80" s="146">
        <v>300</v>
      </c>
      <c r="H80" s="146">
        <v>300</v>
      </c>
    </row>
    <row r="81" spans="1:8">
      <c r="A81" s="144"/>
      <c r="B81" s="144">
        <v>3294</v>
      </c>
      <c r="C81" s="97" t="s">
        <v>221</v>
      </c>
      <c r="D81" s="146">
        <v>163.09</v>
      </c>
      <c r="E81" s="146">
        <v>640</v>
      </c>
      <c r="F81" s="146">
        <v>640</v>
      </c>
      <c r="G81" s="146">
        <v>640</v>
      </c>
      <c r="H81" s="146">
        <v>640</v>
      </c>
    </row>
    <row r="82" spans="1:8">
      <c r="A82" s="144"/>
      <c r="B82" s="144">
        <v>3295</v>
      </c>
      <c r="C82" s="97" t="s">
        <v>109</v>
      </c>
      <c r="D82" s="146">
        <v>1696.93</v>
      </c>
      <c r="E82" s="146">
        <v>1830</v>
      </c>
      <c r="F82" s="146">
        <v>155</v>
      </c>
      <c r="G82" s="146">
        <v>155</v>
      </c>
      <c r="H82" s="146">
        <v>155</v>
      </c>
    </row>
    <row r="83" spans="1:8">
      <c r="A83" s="144"/>
      <c r="B83" s="144">
        <v>3299</v>
      </c>
      <c r="C83" s="97" t="s">
        <v>110</v>
      </c>
      <c r="D83" s="146">
        <v>1365.73</v>
      </c>
      <c r="E83" s="146">
        <v>854</v>
      </c>
      <c r="F83" s="146">
        <v>822</v>
      </c>
      <c r="G83" s="146">
        <v>822</v>
      </c>
      <c r="H83" s="146">
        <v>822</v>
      </c>
    </row>
    <row r="84" spans="1:8">
      <c r="A84" s="144"/>
      <c r="B84" s="142">
        <v>34</v>
      </c>
      <c r="C84" s="151" t="s">
        <v>111</v>
      </c>
      <c r="D84" s="143">
        <f>SUM(D85)</f>
        <v>590.33000000000004</v>
      </c>
      <c r="E84" s="143">
        <f>SUM(E85)</f>
        <v>265</v>
      </c>
      <c r="F84" s="143">
        <f>SUM(F85)</f>
        <v>500</v>
      </c>
      <c r="G84" s="143">
        <f>SUM(G85)</f>
        <v>500</v>
      </c>
      <c r="H84" s="143">
        <f>SUM(H85)</f>
        <v>500</v>
      </c>
    </row>
    <row r="85" spans="1:8">
      <c r="A85" s="144"/>
      <c r="B85" s="142">
        <v>343</v>
      </c>
      <c r="C85" s="97" t="s">
        <v>112</v>
      </c>
      <c r="D85" s="143">
        <f>SUM(D86:D86)</f>
        <v>590.33000000000004</v>
      </c>
      <c r="E85" s="143">
        <f>SUM(E86:E86)</f>
        <v>265</v>
      </c>
      <c r="F85" s="143">
        <f>SUM(F86:F86)</f>
        <v>500</v>
      </c>
      <c r="G85" s="143">
        <f>SUM(G86:G86)</f>
        <v>500</v>
      </c>
      <c r="H85" s="143">
        <f>SUM(H86:H86)</f>
        <v>500</v>
      </c>
    </row>
    <row r="86" spans="1:8" ht="25.5">
      <c r="A86" s="144"/>
      <c r="B86" s="144">
        <v>3431</v>
      </c>
      <c r="C86" s="97" t="s">
        <v>113</v>
      </c>
      <c r="D86" s="146">
        <v>590.33000000000004</v>
      </c>
      <c r="E86" s="146">
        <v>265</v>
      </c>
      <c r="F86" s="146">
        <v>500</v>
      </c>
      <c r="G86" s="146">
        <v>500</v>
      </c>
      <c r="H86" s="146">
        <v>500</v>
      </c>
    </row>
    <row r="87" spans="1:8" ht="25.5">
      <c r="A87" s="144"/>
      <c r="B87" s="142">
        <v>37</v>
      </c>
      <c r="C87" s="151" t="s">
        <v>114</v>
      </c>
      <c r="D87" s="143">
        <f>SUM(D88)</f>
        <v>3742.87</v>
      </c>
      <c r="E87" s="146"/>
      <c r="F87" s="146"/>
      <c r="G87" s="146"/>
      <c r="H87" s="146"/>
    </row>
    <row r="88" spans="1:8" ht="25.5">
      <c r="A88" s="144"/>
      <c r="B88" s="144">
        <v>3722</v>
      </c>
      <c r="C88" s="97" t="s">
        <v>115</v>
      </c>
      <c r="D88" s="146">
        <v>3742.87</v>
      </c>
      <c r="E88" s="146"/>
      <c r="F88" s="146"/>
      <c r="G88" s="146"/>
      <c r="H88" s="146"/>
    </row>
    <row r="89" spans="1:8">
      <c r="A89" s="144"/>
      <c r="B89" s="142">
        <v>38</v>
      </c>
      <c r="C89" s="97" t="s">
        <v>217</v>
      </c>
      <c r="D89" s="143">
        <v>442.69</v>
      </c>
      <c r="E89" s="146"/>
      <c r="F89" s="146"/>
      <c r="G89" s="146"/>
      <c r="H89" s="146"/>
    </row>
    <row r="90" spans="1:8">
      <c r="A90" s="144"/>
      <c r="B90" s="144">
        <v>381</v>
      </c>
      <c r="C90" s="97" t="s">
        <v>218</v>
      </c>
      <c r="D90" s="146">
        <v>443</v>
      </c>
      <c r="E90" s="146"/>
      <c r="F90" s="146"/>
      <c r="G90" s="146"/>
      <c r="H90" s="146"/>
    </row>
    <row r="91" spans="1:8">
      <c r="A91" s="144"/>
      <c r="B91" s="144">
        <v>3812</v>
      </c>
      <c r="C91" s="97" t="s">
        <v>219</v>
      </c>
      <c r="D91" s="146">
        <v>443</v>
      </c>
      <c r="E91" s="146"/>
      <c r="F91" s="146"/>
      <c r="G91" s="146"/>
      <c r="H91" s="146"/>
    </row>
    <row r="92" spans="1:8" ht="25.5">
      <c r="A92" s="142">
        <v>4</v>
      </c>
      <c r="B92" s="142"/>
      <c r="C92" s="151" t="s">
        <v>11</v>
      </c>
      <c r="D92" s="143">
        <f>SUM(D93)</f>
        <v>12969.73</v>
      </c>
      <c r="E92" s="143">
        <f>SUM(E93)</f>
        <v>3172</v>
      </c>
      <c r="F92" s="143">
        <f>SUM(F93)</f>
        <v>2386</v>
      </c>
      <c r="G92" s="143">
        <f t="shared" ref="G92:H92" si="16">SUM(G93)</f>
        <v>2386</v>
      </c>
      <c r="H92" s="143">
        <f t="shared" si="16"/>
        <v>2386</v>
      </c>
    </row>
    <row r="93" spans="1:8" ht="38.25">
      <c r="A93" s="144"/>
      <c r="B93" s="142">
        <v>42</v>
      </c>
      <c r="C93" s="151" t="s">
        <v>116</v>
      </c>
      <c r="D93" s="146">
        <f>SUM(D94,D95,D99)</f>
        <v>12969.73</v>
      </c>
      <c r="E93" s="143">
        <f>SUM(E95,E99)</f>
        <v>3172</v>
      </c>
      <c r="F93" s="143">
        <f t="shared" ref="F93:H93" si="17">SUM(F95,F99)</f>
        <v>2386</v>
      </c>
      <c r="G93" s="143">
        <f t="shared" si="17"/>
        <v>2386</v>
      </c>
      <c r="H93" s="143">
        <f t="shared" si="17"/>
        <v>2386</v>
      </c>
    </row>
    <row r="94" spans="1:8" ht="38.25">
      <c r="A94" s="144"/>
      <c r="B94" s="142">
        <v>421</v>
      </c>
      <c r="C94" s="151" t="s">
        <v>196</v>
      </c>
      <c r="D94" s="146">
        <v>2500</v>
      </c>
      <c r="E94" s="146"/>
      <c r="F94" s="146"/>
      <c r="G94" s="146"/>
      <c r="H94" s="146"/>
    </row>
    <row r="95" spans="1:8">
      <c r="A95" s="144"/>
      <c r="B95" s="142">
        <v>422</v>
      </c>
      <c r="C95" s="151" t="s">
        <v>117</v>
      </c>
      <c r="D95" s="143">
        <f>SUM(D96:D98)</f>
        <v>3044.9300000000003</v>
      </c>
      <c r="E95" s="143">
        <f>SUM(E96:E97)</f>
        <v>2902</v>
      </c>
      <c r="F95" s="143">
        <f t="shared" ref="F95:H95" si="18">SUM(F96:F97)</f>
        <v>2086</v>
      </c>
      <c r="G95" s="143">
        <f t="shared" si="18"/>
        <v>2086</v>
      </c>
      <c r="H95" s="143">
        <f t="shared" si="18"/>
        <v>2086</v>
      </c>
    </row>
    <row r="96" spans="1:8">
      <c r="A96" s="144"/>
      <c r="B96" s="144">
        <v>4221</v>
      </c>
      <c r="C96" s="97" t="s">
        <v>118</v>
      </c>
      <c r="D96" s="146">
        <v>301.25</v>
      </c>
      <c r="E96" s="92">
        <v>1250</v>
      </c>
      <c r="F96" s="92">
        <v>1400</v>
      </c>
      <c r="G96" s="92">
        <v>1400</v>
      </c>
      <c r="H96" s="92">
        <v>1400</v>
      </c>
    </row>
    <row r="97" spans="1:8">
      <c r="A97" s="144"/>
      <c r="B97" s="144">
        <v>4226</v>
      </c>
      <c r="C97" s="97" t="s">
        <v>119</v>
      </c>
      <c r="D97" s="146">
        <v>1445.49</v>
      </c>
      <c r="E97" s="92">
        <v>1652</v>
      </c>
      <c r="F97" s="92">
        <v>686</v>
      </c>
      <c r="G97" s="92">
        <v>686</v>
      </c>
      <c r="H97" s="92">
        <v>686</v>
      </c>
    </row>
    <row r="98" spans="1:8">
      <c r="A98" s="144"/>
      <c r="B98" s="144">
        <v>4227</v>
      </c>
      <c r="C98" s="97"/>
      <c r="D98" s="146">
        <v>1298.19</v>
      </c>
      <c r="E98" s="146"/>
      <c r="F98" s="146"/>
      <c r="G98" s="146"/>
      <c r="H98" s="146"/>
    </row>
    <row r="99" spans="1:8" ht="25.5">
      <c r="A99" s="144"/>
      <c r="B99" s="142">
        <v>424</v>
      </c>
      <c r="C99" s="151" t="s">
        <v>120</v>
      </c>
      <c r="D99" s="146">
        <f>SUM(D100:D100)</f>
        <v>7424.8</v>
      </c>
      <c r="E99" s="143">
        <f>SUM(E100)</f>
        <v>270</v>
      </c>
      <c r="F99" s="143">
        <f>SUM(F100:F100)</f>
        <v>300</v>
      </c>
      <c r="G99" s="143">
        <f t="shared" ref="G99:H99" si="19">SUM(G100:G100)</f>
        <v>300</v>
      </c>
      <c r="H99" s="143">
        <f t="shared" si="19"/>
        <v>300</v>
      </c>
    </row>
    <row r="100" spans="1:8">
      <c r="A100" s="144"/>
      <c r="B100" s="144">
        <v>4241</v>
      </c>
      <c r="C100" s="97" t="s">
        <v>121</v>
      </c>
      <c r="D100" s="146">
        <v>7424.8</v>
      </c>
      <c r="E100" s="92">
        <v>270</v>
      </c>
      <c r="F100" s="92">
        <v>300</v>
      </c>
      <c r="G100" s="92">
        <v>300</v>
      </c>
      <c r="H100" s="93">
        <v>300</v>
      </c>
    </row>
    <row r="101" spans="1:8">
      <c r="A101" s="144"/>
      <c r="B101" s="144"/>
      <c r="C101" s="156" t="s">
        <v>122</v>
      </c>
      <c r="D101" s="143">
        <f>SUM(D92,D45)</f>
        <v>771566.83</v>
      </c>
      <c r="E101" s="143">
        <f>SUM(E92,E45)</f>
        <v>737727.87</v>
      </c>
      <c r="F101" s="143">
        <f>SUM(F92,F45)</f>
        <v>1098749.8500000001</v>
      </c>
      <c r="G101" s="143">
        <f>SUM(G92,G45)</f>
        <v>1111072</v>
      </c>
      <c r="H101" s="143">
        <f>SUM(H92,H45)</f>
        <v>1116166</v>
      </c>
    </row>
  </sheetData>
  <mergeCells count="6">
    <mergeCell ref="A42:H42"/>
    <mergeCell ref="A1:H1"/>
    <mergeCell ref="A3:H3"/>
    <mergeCell ref="A5:H5"/>
    <mergeCell ref="A7:H7"/>
    <mergeCell ref="A2:H2"/>
  </mergeCells>
  <pageMargins left="0.7" right="0.7" top="0.75" bottom="0.75" header="0.3" footer="0.3"/>
  <pageSetup paperSize="9" scale="2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workbookViewId="0">
      <selection activeCell="B40" sqref="B40"/>
    </sheetView>
  </sheetViews>
  <sheetFormatPr defaultRowHeight="15"/>
  <cols>
    <col min="1" max="6" width="25.28515625" customWidth="1"/>
  </cols>
  <sheetData>
    <row r="1" spans="1:6" ht="42" customHeight="1">
      <c r="A1" s="159" t="s">
        <v>235</v>
      </c>
      <c r="B1" s="159"/>
      <c r="C1" s="159"/>
      <c r="D1" s="159"/>
      <c r="E1" s="159"/>
      <c r="F1" s="159"/>
    </row>
    <row r="2" spans="1:6" ht="18" customHeight="1">
      <c r="A2" s="170"/>
      <c r="B2" s="170"/>
      <c r="C2" s="170"/>
      <c r="D2" s="170"/>
      <c r="E2" s="170"/>
      <c r="F2" s="170"/>
    </row>
    <row r="3" spans="1:6" ht="15.75" customHeight="1">
      <c r="A3" s="159" t="s">
        <v>17</v>
      </c>
      <c r="B3" s="159"/>
      <c r="C3" s="159"/>
      <c r="D3" s="159"/>
      <c r="E3" s="159"/>
      <c r="F3" s="159"/>
    </row>
    <row r="4" spans="1:6" ht="18">
      <c r="B4" s="25"/>
      <c r="C4" s="25"/>
      <c r="D4" s="25"/>
      <c r="E4" s="5"/>
      <c r="F4" s="5"/>
    </row>
    <row r="5" spans="1:6" ht="18" customHeight="1">
      <c r="A5" s="159" t="s">
        <v>4</v>
      </c>
      <c r="B5" s="159"/>
      <c r="C5" s="159"/>
      <c r="D5" s="159"/>
      <c r="E5" s="159"/>
      <c r="F5" s="159"/>
    </row>
    <row r="6" spans="1:6" ht="18">
      <c r="A6" s="25"/>
      <c r="B6" s="25"/>
      <c r="C6" s="25"/>
      <c r="D6" s="25"/>
      <c r="E6" s="5"/>
      <c r="F6" s="5"/>
    </row>
    <row r="7" spans="1:6" ht="15.75" customHeight="1">
      <c r="A7" s="159" t="s">
        <v>39</v>
      </c>
      <c r="B7" s="159"/>
      <c r="C7" s="159"/>
      <c r="D7" s="159"/>
      <c r="E7" s="159"/>
      <c r="F7" s="159"/>
    </row>
    <row r="8" spans="1:6" ht="18">
      <c r="A8" s="25"/>
      <c r="B8" s="25"/>
      <c r="C8" s="25"/>
      <c r="D8" s="25"/>
      <c r="E8" s="5"/>
      <c r="F8" s="5"/>
    </row>
    <row r="9" spans="1:6" ht="25.5">
      <c r="A9" s="21" t="s">
        <v>41</v>
      </c>
      <c r="B9" s="20" t="s">
        <v>209</v>
      </c>
      <c r="C9" s="21" t="s">
        <v>210</v>
      </c>
      <c r="D9" s="21" t="s">
        <v>211</v>
      </c>
      <c r="E9" s="21" t="s">
        <v>28</v>
      </c>
      <c r="F9" s="21" t="s">
        <v>212</v>
      </c>
    </row>
    <row r="10" spans="1:6">
      <c r="A10" s="40" t="s">
        <v>0</v>
      </c>
      <c r="B10" s="126">
        <f>SUM(B11,B13,B15,B17,B19,B21,B23,B25)</f>
        <v>770689.89</v>
      </c>
      <c r="C10" s="126">
        <f t="shared" ref="C10" si="0">SUM(C11,C13,C15,C17,C19,C21,C23,C25)</f>
        <v>737728</v>
      </c>
      <c r="D10" s="126">
        <f>SUM(D11,D13,D15,D17,D19,D21,D23,D25)</f>
        <v>1098750.2</v>
      </c>
      <c r="E10" s="126">
        <f t="shared" ref="E10:F10" si="1">SUM(E11,E13,E15,E17,E19,E21,E23,E25)</f>
        <v>1111072</v>
      </c>
      <c r="F10" s="126">
        <f t="shared" si="1"/>
        <v>1116166</v>
      </c>
    </row>
    <row r="11" spans="1:6">
      <c r="A11" s="26" t="s">
        <v>45</v>
      </c>
      <c r="B11" s="128">
        <f>SUM(B12)</f>
        <v>2985.34</v>
      </c>
      <c r="C11" s="128">
        <f t="shared" ref="C11:F11" si="2">SUM(C12)</f>
        <v>626</v>
      </c>
      <c r="D11" s="128">
        <f t="shared" si="2"/>
        <v>5533</v>
      </c>
      <c r="E11" s="128">
        <f t="shared" si="2"/>
        <v>3573</v>
      </c>
      <c r="F11" s="128">
        <f t="shared" si="2"/>
        <v>3573</v>
      </c>
    </row>
    <row r="12" spans="1:6">
      <c r="A12" s="13" t="s">
        <v>46</v>
      </c>
      <c r="B12" s="121">
        <v>2985.34</v>
      </c>
      <c r="C12" s="9">
        <v>626</v>
      </c>
      <c r="D12" s="9">
        <v>5533</v>
      </c>
      <c r="E12" s="9">
        <v>3573</v>
      </c>
      <c r="F12" s="9">
        <v>3573</v>
      </c>
    </row>
    <row r="13" spans="1:6">
      <c r="A13" s="14" t="s">
        <v>47</v>
      </c>
      <c r="B13" s="129">
        <f>SUM(B14)</f>
        <v>779.12</v>
      </c>
      <c r="C13" s="129">
        <f t="shared" ref="C13:F13" si="3">SUM(C14)</f>
        <v>1500</v>
      </c>
      <c r="D13" s="129">
        <f t="shared" si="3"/>
        <v>1505</v>
      </c>
      <c r="E13" s="129">
        <f t="shared" si="3"/>
        <v>1505</v>
      </c>
      <c r="F13" s="129">
        <f t="shared" si="3"/>
        <v>1505</v>
      </c>
    </row>
    <row r="14" spans="1:6">
      <c r="A14" s="62" t="s">
        <v>48</v>
      </c>
      <c r="B14" s="130">
        <v>779.12</v>
      </c>
      <c r="C14" s="9">
        <v>1500</v>
      </c>
      <c r="D14" s="9">
        <v>1505</v>
      </c>
      <c r="E14" s="9">
        <v>1505</v>
      </c>
      <c r="F14" s="9">
        <v>1505</v>
      </c>
    </row>
    <row r="15" spans="1:6" ht="25.5">
      <c r="A15" s="11" t="s">
        <v>43</v>
      </c>
      <c r="B15" s="131">
        <f>SUM(B16)</f>
        <v>18467.62</v>
      </c>
      <c r="C15" s="131">
        <f t="shared" ref="C15:F15" si="4">SUM(C16)</f>
        <v>23982</v>
      </c>
      <c r="D15" s="131">
        <f t="shared" si="4"/>
        <v>41136</v>
      </c>
      <c r="E15" s="131">
        <f t="shared" si="4"/>
        <v>41753</v>
      </c>
      <c r="F15" s="131">
        <f t="shared" si="4"/>
        <v>41959</v>
      </c>
    </row>
    <row r="16" spans="1:6" ht="25.5">
      <c r="A16" s="18" t="s">
        <v>44</v>
      </c>
      <c r="B16" s="130">
        <v>18467.62</v>
      </c>
      <c r="C16" s="9">
        <v>23982</v>
      </c>
      <c r="D16" s="9">
        <v>41136</v>
      </c>
      <c r="E16" s="9">
        <v>41753</v>
      </c>
      <c r="F16" s="9">
        <v>41959</v>
      </c>
    </row>
    <row r="17" spans="1:6" ht="25.5">
      <c r="A17" s="65" t="s">
        <v>72</v>
      </c>
      <c r="B17" s="131">
        <f>SUM(B18)</f>
        <v>41234.65</v>
      </c>
      <c r="C17" s="131">
        <f t="shared" ref="C17:F17" si="5">SUM(C18)</f>
        <v>35004</v>
      </c>
      <c r="D17" s="131">
        <f t="shared" si="5"/>
        <v>42260</v>
      </c>
      <c r="E17" s="131">
        <f t="shared" si="5"/>
        <v>42260</v>
      </c>
      <c r="F17" s="131">
        <f t="shared" si="5"/>
        <v>42260</v>
      </c>
    </row>
    <row r="18" spans="1:6" ht="25.5">
      <c r="A18" s="63" t="s">
        <v>76</v>
      </c>
      <c r="B18" s="130">
        <v>41234.65</v>
      </c>
      <c r="C18" s="9">
        <v>35004</v>
      </c>
      <c r="D18" s="9">
        <v>42260</v>
      </c>
      <c r="E18" s="9">
        <v>42260</v>
      </c>
      <c r="F18" s="9">
        <v>42260</v>
      </c>
    </row>
    <row r="19" spans="1:6">
      <c r="A19" s="40" t="s">
        <v>75</v>
      </c>
      <c r="B19" s="131">
        <f>SUM(B20)</f>
        <v>694453.61</v>
      </c>
      <c r="C19" s="131">
        <f t="shared" ref="C19:F19" si="6">SUM(C20)</f>
        <v>666906</v>
      </c>
      <c r="D19" s="131">
        <f t="shared" si="6"/>
        <v>977641.11</v>
      </c>
      <c r="E19" s="131">
        <f t="shared" si="6"/>
        <v>992306</v>
      </c>
      <c r="F19" s="131">
        <f t="shared" si="6"/>
        <v>997194</v>
      </c>
    </row>
    <row r="20" spans="1:6">
      <c r="A20" s="64" t="s">
        <v>42</v>
      </c>
      <c r="B20" s="130">
        <v>694453.61</v>
      </c>
      <c r="C20" s="9">
        <v>666906</v>
      </c>
      <c r="D20" s="9">
        <v>977641.11</v>
      </c>
      <c r="E20" s="9">
        <v>992306</v>
      </c>
      <c r="F20" s="10">
        <v>997194</v>
      </c>
    </row>
    <row r="21" spans="1:6">
      <c r="A21" s="40" t="s">
        <v>74</v>
      </c>
      <c r="B21" s="131">
        <f>SUM(B22)</f>
        <v>5741.55</v>
      </c>
      <c r="C21" s="131">
        <f t="shared" ref="C21:F21" si="7">SUM(C22)</f>
        <v>5640</v>
      </c>
      <c r="D21" s="131">
        <f t="shared" si="7"/>
        <v>27675.09</v>
      </c>
      <c r="E21" s="131">
        <f t="shared" si="7"/>
        <v>27675</v>
      </c>
      <c r="F21" s="131">
        <f t="shared" si="7"/>
        <v>27675</v>
      </c>
    </row>
    <row r="22" spans="1:6">
      <c r="A22" s="64" t="s">
        <v>77</v>
      </c>
      <c r="B22" s="130">
        <v>5741.55</v>
      </c>
      <c r="C22" s="9">
        <v>5640</v>
      </c>
      <c r="D22" s="9">
        <v>27675.09</v>
      </c>
      <c r="E22" s="9">
        <v>27675</v>
      </c>
      <c r="F22" s="10">
        <v>27675</v>
      </c>
    </row>
    <row r="23" spans="1:6">
      <c r="A23" s="40" t="s">
        <v>73</v>
      </c>
      <c r="B23" s="131">
        <f>SUM(B24)</f>
        <v>7028</v>
      </c>
      <c r="C23" s="131">
        <f t="shared" ref="C23:F23" si="8">SUM(C24)</f>
        <v>2070</v>
      </c>
      <c r="D23" s="131">
        <f t="shared" si="8"/>
        <v>2000</v>
      </c>
      <c r="E23" s="131">
        <f t="shared" si="8"/>
        <v>2000</v>
      </c>
      <c r="F23" s="131">
        <f t="shared" si="8"/>
        <v>2000</v>
      </c>
    </row>
    <row r="24" spans="1:6">
      <c r="A24" s="64" t="s">
        <v>78</v>
      </c>
      <c r="B24" s="130">
        <v>7028</v>
      </c>
      <c r="C24" s="9">
        <v>2070</v>
      </c>
      <c r="D24" s="9">
        <v>2000</v>
      </c>
      <c r="E24" s="9">
        <v>2000</v>
      </c>
      <c r="F24" s="10">
        <v>2000</v>
      </c>
    </row>
    <row r="25" spans="1:6">
      <c r="A25" s="40" t="s">
        <v>79</v>
      </c>
      <c r="B25" s="132">
        <f>SUM(B26)</f>
        <v>0</v>
      </c>
      <c r="C25" s="132">
        <f t="shared" ref="C25:F25" si="9">SUM(C26)</f>
        <v>2000</v>
      </c>
      <c r="D25" s="132">
        <f t="shared" si="9"/>
        <v>1000</v>
      </c>
      <c r="E25" s="132">
        <f t="shared" si="9"/>
        <v>0</v>
      </c>
      <c r="F25" s="132">
        <f t="shared" si="9"/>
        <v>0</v>
      </c>
    </row>
    <row r="26" spans="1:6">
      <c r="A26" s="62" t="s">
        <v>48</v>
      </c>
      <c r="B26" s="8"/>
      <c r="C26" s="9">
        <v>2000</v>
      </c>
      <c r="D26" s="9">
        <v>1000</v>
      </c>
      <c r="E26" s="9"/>
      <c r="F26" s="10"/>
    </row>
    <row r="29" spans="1:6" ht="15.75" customHeight="1">
      <c r="A29" s="159" t="s">
        <v>40</v>
      </c>
      <c r="B29" s="159"/>
      <c r="C29" s="159"/>
      <c r="D29" s="159"/>
      <c r="E29" s="159"/>
      <c r="F29" s="159"/>
    </row>
    <row r="30" spans="1:6" ht="18">
      <c r="A30" s="25"/>
      <c r="B30" s="25"/>
      <c r="C30" s="25"/>
      <c r="D30" s="25"/>
      <c r="E30" s="5"/>
      <c r="F30" s="5"/>
    </row>
    <row r="31" spans="1:6" ht="25.5">
      <c r="A31" s="21" t="s">
        <v>41</v>
      </c>
      <c r="B31" s="20" t="s">
        <v>209</v>
      </c>
      <c r="C31" s="21" t="s">
        <v>210</v>
      </c>
      <c r="D31" s="21" t="s">
        <v>211</v>
      </c>
      <c r="E31" s="21" t="s">
        <v>28</v>
      </c>
      <c r="F31" s="21" t="s">
        <v>212</v>
      </c>
    </row>
    <row r="32" spans="1:6">
      <c r="A32" s="40" t="s">
        <v>1</v>
      </c>
      <c r="B32" s="126">
        <f>SUM(B33,B35,B37,B39,B41,B43,B45)</f>
        <v>771566.53999999992</v>
      </c>
      <c r="C32" s="126">
        <f>SUM(C33,C35,C37,C39,C41,C43,C45)</f>
        <v>737728</v>
      </c>
      <c r="D32" s="126">
        <f>SUM(D33,D35,D37,D39,D41,D43,D45)</f>
        <v>1098750.2</v>
      </c>
      <c r="E32" s="126">
        <f t="shared" ref="E32:F32" si="10">SUM(E33,E35,E37,E39,E41,E43,E45)</f>
        <v>1111071.6499999999</v>
      </c>
      <c r="F32" s="126">
        <f t="shared" si="10"/>
        <v>1116165.54</v>
      </c>
    </row>
    <row r="33" spans="1:6" ht="15.75" customHeight="1">
      <c r="A33" s="26" t="s">
        <v>45</v>
      </c>
      <c r="B33" s="127">
        <f>SUM(B34)</f>
        <v>2860.02</v>
      </c>
      <c r="C33" s="127">
        <f t="shared" ref="C33:F33" si="11">SUM(C34)</f>
        <v>626</v>
      </c>
      <c r="D33" s="127">
        <f t="shared" si="11"/>
        <v>5533</v>
      </c>
      <c r="E33" s="127">
        <f t="shared" si="11"/>
        <v>3573</v>
      </c>
      <c r="F33" s="127">
        <f t="shared" si="11"/>
        <v>3573</v>
      </c>
    </row>
    <row r="34" spans="1:6">
      <c r="A34" s="13" t="s">
        <v>46</v>
      </c>
      <c r="B34" s="8">
        <v>2860.02</v>
      </c>
      <c r="C34" s="9">
        <v>626</v>
      </c>
      <c r="D34" s="9">
        <v>5533</v>
      </c>
      <c r="E34" s="9">
        <v>3573</v>
      </c>
      <c r="F34" s="9">
        <v>3573</v>
      </c>
    </row>
    <row r="35" spans="1:6">
      <c r="A35" s="26" t="s">
        <v>47</v>
      </c>
      <c r="B35" s="127">
        <f>SUM(B36)</f>
        <v>2042.82</v>
      </c>
      <c r="C35" s="127">
        <f t="shared" ref="C35:F35" si="12">SUM(C36)</f>
        <v>3500</v>
      </c>
      <c r="D35" s="127">
        <f t="shared" si="12"/>
        <v>2505</v>
      </c>
      <c r="E35" s="127">
        <f t="shared" si="12"/>
        <v>1505</v>
      </c>
      <c r="F35" s="127">
        <f t="shared" si="12"/>
        <v>1505</v>
      </c>
    </row>
    <row r="36" spans="1:6">
      <c r="A36" s="13" t="s">
        <v>48</v>
      </c>
      <c r="B36" s="8">
        <v>2042.82</v>
      </c>
      <c r="C36" s="9">
        <v>3500</v>
      </c>
      <c r="D36" s="9">
        <v>2505</v>
      </c>
      <c r="E36" s="9">
        <v>1505</v>
      </c>
      <c r="F36" s="10">
        <v>1505</v>
      </c>
    </row>
    <row r="37" spans="1:6" ht="25.5">
      <c r="A37" s="26" t="s">
        <v>43</v>
      </c>
      <c r="B37" s="127">
        <f>SUM(B38)</f>
        <v>16288.86</v>
      </c>
      <c r="C37" s="127">
        <f t="shared" ref="C37:F37" si="13">SUM(C38)</f>
        <v>23982</v>
      </c>
      <c r="D37" s="127">
        <f t="shared" si="13"/>
        <v>41136</v>
      </c>
      <c r="E37" s="127">
        <f t="shared" si="13"/>
        <v>41753.040000000001</v>
      </c>
      <c r="F37" s="127">
        <f t="shared" si="13"/>
        <v>41958.720000000001</v>
      </c>
    </row>
    <row r="38" spans="1:6">
      <c r="A38" s="13" t="s">
        <v>124</v>
      </c>
      <c r="B38" s="8">
        <v>16288.86</v>
      </c>
      <c r="C38" s="9">
        <v>23982</v>
      </c>
      <c r="D38" s="9">
        <v>41136</v>
      </c>
      <c r="E38" s="9">
        <v>41753.040000000001</v>
      </c>
      <c r="F38" s="10">
        <v>41958.720000000001</v>
      </c>
    </row>
    <row r="39" spans="1:6" ht="25.5">
      <c r="A39" s="26" t="s">
        <v>72</v>
      </c>
      <c r="B39" s="127">
        <f>SUM(B40)</f>
        <v>45005.02</v>
      </c>
      <c r="C39" s="127">
        <f t="shared" ref="C39:F39" si="14">SUM(C40)</f>
        <v>35004</v>
      </c>
      <c r="D39" s="127">
        <f t="shared" si="14"/>
        <v>42260</v>
      </c>
      <c r="E39" s="127">
        <f t="shared" si="14"/>
        <v>42260</v>
      </c>
      <c r="F39" s="127">
        <f t="shared" si="14"/>
        <v>42260</v>
      </c>
    </row>
    <row r="40" spans="1:6">
      <c r="A40" s="13" t="s">
        <v>125</v>
      </c>
      <c r="B40" s="8">
        <v>45005.02</v>
      </c>
      <c r="C40" s="9">
        <v>35004</v>
      </c>
      <c r="D40" s="9">
        <v>42260</v>
      </c>
      <c r="E40" s="9">
        <v>42260</v>
      </c>
      <c r="F40" s="10">
        <v>42260</v>
      </c>
    </row>
    <row r="41" spans="1:6">
      <c r="A41" s="26" t="s">
        <v>75</v>
      </c>
      <c r="B41" s="127">
        <f>SUM(B42)</f>
        <v>691934.69</v>
      </c>
      <c r="C41" s="127">
        <f t="shared" ref="C41:F41" si="15">SUM(C42)</f>
        <v>666906</v>
      </c>
      <c r="D41" s="127">
        <f t="shared" si="15"/>
        <v>977641.11</v>
      </c>
      <c r="E41" s="127">
        <f t="shared" si="15"/>
        <v>992305.61</v>
      </c>
      <c r="F41" s="127">
        <f t="shared" si="15"/>
        <v>997193.82</v>
      </c>
    </row>
    <row r="42" spans="1:6">
      <c r="A42" s="13" t="s">
        <v>42</v>
      </c>
      <c r="B42" s="8">
        <v>691934.69</v>
      </c>
      <c r="C42" s="9">
        <v>666906</v>
      </c>
      <c r="D42" s="9">
        <v>977641.11</v>
      </c>
      <c r="E42" s="9">
        <v>992305.61</v>
      </c>
      <c r="F42" s="10">
        <v>997193.82</v>
      </c>
    </row>
    <row r="43" spans="1:6">
      <c r="A43" s="26" t="s">
        <v>74</v>
      </c>
      <c r="B43" s="127">
        <f>SUM(B44)</f>
        <v>7387.89</v>
      </c>
      <c r="C43" s="127">
        <f t="shared" ref="C43:F43" si="16">SUM(C44)</f>
        <v>5640</v>
      </c>
      <c r="D43" s="127">
        <f t="shared" si="16"/>
        <v>27675.09</v>
      </c>
      <c r="E43" s="127">
        <f t="shared" si="16"/>
        <v>27675</v>
      </c>
      <c r="F43" s="127">
        <f t="shared" si="16"/>
        <v>27675</v>
      </c>
    </row>
    <row r="44" spans="1:6">
      <c r="A44" s="13" t="s">
        <v>126</v>
      </c>
      <c r="B44" s="8">
        <v>7387.89</v>
      </c>
      <c r="C44" s="9">
        <v>5640</v>
      </c>
      <c r="D44" s="9">
        <v>27675.09</v>
      </c>
      <c r="E44" s="9">
        <v>27675</v>
      </c>
      <c r="F44" s="10">
        <v>27675</v>
      </c>
    </row>
    <row r="45" spans="1:6">
      <c r="A45" s="26" t="s">
        <v>73</v>
      </c>
      <c r="B45" s="127">
        <f>SUM(B46)</f>
        <v>6047.24</v>
      </c>
      <c r="C45" s="127">
        <f t="shared" ref="C45:F45" si="17">SUM(C46)</f>
        <v>2070</v>
      </c>
      <c r="D45" s="127">
        <f t="shared" si="17"/>
        <v>2000</v>
      </c>
      <c r="E45" s="127">
        <f t="shared" si="17"/>
        <v>2000</v>
      </c>
      <c r="F45" s="127">
        <f t="shared" si="17"/>
        <v>2000</v>
      </c>
    </row>
    <row r="46" spans="1:6">
      <c r="A46" s="13" t="s">
        <v>78</v>
      </c>
      <c r="B46" s="8">
        <v>6047.24</v>
      </c>
      <c r="C46" s="9">
        <v>2070</v>
      </c>
      <c r="D46" s="9">
        <v>2000</v>
      </c>
      <c r="E46" s="9">
        <v>2000</v>
      </c>
      <c r="F46" s="10">
        <v>2000</v>
      </c>
    </row>
  </sheetData>
  <mergeCells count="6">
    <mergeCell ref="A1:F1"/>
    <mergeCell ref="A3:F3"/>
    <mergeCell ref="A5:F5"/>
    <mergeCell ref="A7:F7"/>
    <mergeCell ref="A29:F29"/>
    <mergeCell ref="A2:F2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Q20" sqref="Q20"/>
    </sheetView>
  </sheetViews>
  <sheetFormatPr defaultRowHeight="15"/>
  <cols>
    <col min="1" max="1" width="37.7109375" customWidth="1"/>
    <col min="2" max="6" width="25.28515625" customWidth="1"/>
  </cols>
  <sheetData>
    <row r="1" spans="1:6" ht="42" customHeight="1">
      <c r="A1" s="159" t="s">
        <v>235</v>
      </c>
      <c r="B1" s="159"/>
      <c r="C1" s="159"/>
      <c r="D1" s="159"/>
      <c r="E1" s="159"/>
      <c r="F1" s="159"/>
    </row>
    <row r="2" spans="1:6" ht="18" customHeight="1">
      <c r="A2" s="170"/>
      <c r="B2" s="170"/>
      <c r="C2" s="170"/>
      <c r="D2" s="170"/>
      <c r="E2" s="170"/>
      <c r="F2" s="170"/>
    </row>
    <row r="3" spans="1:6" ht="15.75">
      <c r="A3" s="159" t="s">
        <v>17</v>
      </c>
      <c r="B3" s="159"/>
      <c r="C3" s="159"/>
      <c r="D3" s="159"/>
      <c r="E3" s="160"/>
      <c r="F3" s="160"/>
    </row>
    <row r="4" spans="1:6" ht="18">
      <c r="A4" s="4"/>
      <c r="B4" s="4"/>
      <c r="C4" s="4"/>
      <c r="D4" s="4"/>
      <c r="E4" s="5"/>
      <c r="F4" s="5"/>
    </row>
    <row r="5" spans="1:6" ht="18" customHeight="1">
      <c r="A5" s="159" t="s">
        <v>4</v>
      </c>
      <c r="B5" s="161"/>
      <c r="C5" s="161"/>
      <c r="D5" s="161"/>
      <c r="E5" s="161"/>
      <c r="F5" s="161"/>
    </row>
    <row r="6" spans="1:6" ht="18">
      <c r="A6" s="4"/>
      <c r="B6" s="4"/>
      <c r="C6" s="4"/>
      <c r="D6" s="4"/>
      <c r="E6" s="5"/>
      <c r="F6" s="5"/>
    </row>
    <row r="7" spans="1:6" ht="15.75">
      <c r="A7" s="159" t="s">
        <v>12</v>
      </c>
      <c r="B7" s="183"/>
      <c r="C7" s="183"/>
      <c r="D7" s="183"/>
      <c r="E7" s="183"/>
      <c r="F7" s="183"/>
    </row>
    <row r="8" spans="1:6" ht="18">
      <c r="A8" s="4"/>
      <c r="B8" s="4"/>
      <c r="C8" s="4"/>
      <c r="D8" s="4"/>
      <c r="E8" s="5"/>
      <c r="F8" s="5"/>
    </row>
    <row r="9" spans="1:6" ht="25.5">
      <c r="A9" s="21" t="s">
        <v>41</v>
      </c>
      <c r="B9" s="20" t="s">
        <v>209</v>
      </c>
      <c r="C9" s="21" t="s">
        <v>210</v>
      </c>
      <c r="D9" s="21" t="s">
        <v>211</v>
      </c>
      <c r="E9" s="21" t="s">
        <v>28</v>
      </c>
      <c r="F9" s="21" t="s">
        <v>212</v>
      </c>
    </row>
    <row r="10" spans="1:6" ht="15.75" customHeight="1">
      <c r="A10" s="11" t="s">
        <v>13</v>
      </c>
      <c r="B10" s="9">
        <f t="shared" ref="B10:C10" si="0">SUM(B11)</f>
        <v>771566.49</v>
      </c>
      <c r="C10" s="9">
        <f t="shared" si="0"/>
        <v>737728.06</v>
      </c>
      <c r="D10" s="9">
        <f>SUM(D11)</f>
        <v>1098750</v>
      </c>
      <c r="E10" s="9">
        <v>1111072</v>
      </c>
      <c r="F10" s="9">
        <v>1116166</v>
      </c>
    </row>
    <row r="11" spans="1:6" ht="15.75" customHeight="1">
      <c r="A11" s="11" t="s">
        <v>191</v>
      </c>
      <c r="B11" s="9">
        <f t="shared" ref="B11:C11" si="1">SUM(B12,B14)</f>
        <v>771566.49</v>
      </c>
      <c r="C11" s="9">
        <f t="shared" si="1"/>
        <v>737728.06</v>
      </c>
      <c r="D11" s="9">
        <f>SUM(D12,D14)</f>
        <v>1098750</v>
      </c>
      <c r="E11" s="9">
        <v>1111072</v>
      </c>
      <c r="F11" s="9">
        <v>1116166</v>
      </c>
    </row>
    <row r="12" spans="1:6">
      <c r="A12" s="63" t="s">
        <v>192</v>
      </c>
      <c r="B12" s="8">
        <v>735630</v>
      </c>
      <c r="C12" s="9">
        <v>689074</v>
      </c>
      <c r="D12" s="9">
        <v>1053338</v>
      </c>
      <c r="E12" s="9">
        <v>1065660</v>
      </c>
      <c r="F12" s="9">
        <v>1070754</v>
      </c>
    </row>
    <row r="13" spans="1:6">
      <c r="A13" s="17" t="s">
        <v>193</v>
      </c>
      <c r="B13" s="8">
        <v>735630.34</v>
      </c>
      <c r="C13" s="9">
        <v>689074</v>
      </c>
      <c r="D13" s="9">
        <v>1053338</v>
      </c>
      <c r="E13" s="9">
        <v>1065660</v>
      </c>
      <c r="F13" s="9">
        <v>1070754</v>
      </c>
    </row>
    <row r="14" spans="1:6">
      <c r="A14" s="19" t="s">
        <v>194</v>
      </c>
      <c r="B14" s="8">
        <v>35936.49</v>
      </c>
      <c r="C14" s="9">
        <v>48654.06</v>
      </c>
      <c r="D14" s="9">
        <v>45412</v>
      </c>
      <c r="E14" s="9">
        <v>45412</v>
      </c>
      <c r="F14" s="10">
        <v>45412</v>
      </c>
    </row>
  </sheetData>
  <mergeCells count="5">
    <mergeCell ref="A1:F1"/>
    <mergeCell ref="A3:F3"/>
    <mergeCell ref="A5:F5"/>
    <mergeCell ref="A7:F7"/>
    <mergeCell ref="A2:F2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E16" sqref="E16"/>
    </sheetView>
  </sheetViews>
  <sheetFormatPr defaultRowHeight="1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>
      <c r="A1" s="159" t="s">
        <v>235</v>
      </c>
      <c r="B1" s="159"/>
      <c r="C1" s="159"/>
      <c r="D1" s="159"/>
      <c r="E1" s="159"/>
      <c r="F1" s="159"/>
      <c r="G1" s="159"/>
      <c r="H1" s="159"/>
    </row>
    <row r="2" spans="1:8" ht="18" customHeight="1">
      <c r="A2" s="170"/>
      <c r="B2" s="170"/>
      <c r="C2" s="170"/>
      <c r="D2" s="170"/>
      <c r="E2" s="170"/>
      <c r="F2" s="170"/>
      <c r="G2" s="170"/>
      <c r="H2" s="170"/>
    </row>
    <row r="3" spans="1:8" ht="15.75" customHeight="1">
      <c r="A3" s="159" t="s">
        <v>17</v>
      </c>
      <c r="B3" s="159"/>
      <c r="C3" s="159"/>
      <c r="D3" s="159"/>
      <c r="E3" s="159"/>
      <c r="F3" s="159"/>
      <c r="G3" s="159"/>
      <c r="H3" s="159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159" t="s">
        <v>49</v>
      </c>
      <c r="B5" s="159"/>
      <c r="C5" s="159"/>
      <c r="D5" s="159"/>
      <c r="E5" s="159"/>
      <c r="F5" s="159"/>
      <c r="G5" s="159"/>
      <c r="H5" s="159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25.5">
      <c r="A7" s="21" t="s">
        <v>5</v>
      </c>
      <c r="B7" s="20" t="s">
        <v>6</v>
      </c>
      <c r="C7" s="20" t="s">
        <v>27</v>
      </c>
      <c r="D7" s="20" t="s">
        <v>209</v>
      </c>
      <c r="E7" s="21" t="s">
        <v>210</v>
      </c>
      <c r="F7" s="21" t="s">
        <v>211</v>
      </c>
      <c r="G7" s="21" t="s">
        <v>28</v>
      </c>
      <c r="H7" s="21" t="s">
        <v>212</v>
      </c>
    </row>
    <row r="8" spans="1:8">
      <c r="A8" s="38"/>
      <c r="B8" s="39"/>
      <c r="C8" s="37" t="s">
        <v>51</v>
      </c>
      <c r="D8" s="39"/>
      <c r="E8" s="38"/>
      <c r="F8" s="38"/>
      <c r="G8" s="38"/>
      <c r="H8" s="38"/>
    </row>
    <row r="9" spans="1:8" ht="25.5">
      <c r="A9" s="11">
        <v>8</v>
      </c>
      <c r="B9" s="11"/>
      <c r="C9" s="11" t="s">
        <v>14</v>
      </c>
      <c r="D9" s="8"/>
      <c r="E9" s="9"/>
      <c r="F9" s="9"/>
      <c r="G9" s="9"/>
      <c r="H9" s="9"/>
    </row>
    <row r="10" spans="1:8">
      <c r="A10" s="11"/>
      <c r="B10" s="16">
        <v>84</v>
      </c>
      <c r="C10" s="16" t="s">
        <v>21</v>
      </c>
      <c r="D10" s="8"/>
      <c r="E10" s="9"/>
      <c r="F10" s="9"/>
      <c r="G10" s="9"/>
      <c r="H10" s="9"/>
    </row>
    <row r="11" spans="1:8">
      <c r="A11" s="11"/>
      <c r="B11" s="16"/>
      <c r="C11" s="41"/>
      <c r="D11" s="8"/>
      <c r="E11" s="9"/>
      <c r="F11" s="9"/>
      <c r="G11" s="9"/>
      <c r="H11" s="9"/>
    </row>
    <row r="12" spans="1:8">
      <c r="A12" s="11"/>
      <c r="B12" s="16"/>
      <c r="C12" s="37" t="s">
        <v>54</v>
      </c>
      <c r="D12" s="8"/>
      <c r="E12" s="9"/>
      <c r="F12" s="9"/>
      <c r="G12" s="9"/>
      <c r="H12" s="9"/>
    </row>
    <row r="13" spans="1:8" ht="25.5">
      <c r="A13" s="14">
        <v>5</v>
      </c>
      <c r="B13" s="15"/>
      <c r="C13" s="26" t="s">
        <v>15</v>
      </c>
      <c r="D13" s="8"/>
      <c r="E13" s="9"/>
      <c r="F13" s="9"/>
      <c r="G13" s="9"/>
      <c r="H13" s="9"/>
    </row>
    <row r="14" spans="1:8" ht="25.5">
      <c r="A14" s="16"/>
      <c r="B14" s="16">
        <v>54</v>
      </c>
      <c r="C14" s="27" t="s">
        <v>22</v>
      </c>
      <c r="D14" s="8"/>
      <c r="E14" s="9"/>
      <c r="F14" s="9"/>
      <c r="G14" s="9"/>
      <c r="H14" s="10"/>
    </row>
  </sheetData>
  <mergeCells count="4">
    <mergeCell ref="A1:H1"/>
    <mergeCell ref="A3:H3"/>
    <mergeCell ref="A5:H5"/>
    <mergeCell ref="A2:H2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G5" sqref="G5"/>
    </sheetView>
  </sheetViews>
  <sheetFormatPr defaultRowHeight="15"/>
  <cols>
    <col min="1" max="6" width="25.28515625" customWidth="1"/>
  </cols>
  <sheetData>
    <row r="1" spans="1:6" ht="42" customHeight="1">
      <c r="A1" s="159" t="s">
        <v>235</v>
      </c>
      <c r="B1" s="159"/>
      <c r="C1" s="159"/>
      <c r="D1" s="159"/>
      <c r="E1" s="159"/>
      <c r="F1" s="159"/>
    </row>
    <row r="2" spans="1:6" ht="18" customHeight="1">
      <c r="A2" s="170"/>
      <c r="B2" s="170"/>
      <c r="C2" s="170"/>
      <c r="D2" s="170"/>
      <c r="E2" s="170"/>
      <c r="F2" s="170"/>
    </row>
    <row r="3" spans="1:6" ht="15.75" customHeight="1">
      <c r="A3" s="159" t="s">
        <v>17</v>
      </c>
      <c r="B3" s="159"/>
      <c r="C3" s="159"/>
      <c r="D3" s="159"/>
      <c r="E3" s="159"/>
      <c r="F3" s="159"/>
    </row>
    <row r="4" spans="1:6" ht="18">
      <c r="A4" s="25"/>
      <c r="B4" s="25"/>
      <c r="C4" s="25"/>
      <c r="D4" s="25"/>
      <c r="E4" s="5"/>
      <c r="F4" s="5"/>
    </row>
    <row r="5" spans="1:6" ht="18" customHeight="1">
      <c r="A5" s="159" t="s">
        <v>50</v>
      </c>
      <c r="B5" s="159"/>
      <c r="C5" s="159"/>
      <c r="D5" s="159"/>
      <c r="E5" s="159"/>
      <c r="F5" s="159"/>
    </row>
    <row r="6" spans="1:6" ht="18">
      <c r="A6" s="25"/>
      <c r="B6" s="25"/>
      <c r="C6" s="25"/>
      <c r="D6" s="25"/>
      <c r="E6" s="5"/>
      <c r="F6" s="5"/>
    </row>
    <row r="7" spans="1:6" ht="25.5">
      <c r="A7" s="20" t="s">
        <v>41</v>
      </c>
      <c r="B7" s="20" t="s">
        <v>209</v>
      </c>
      <c r="C7" s="21" t="s">
        <v>210</v>
      </c>
      <c r="D7" s="21" t="s">
        <v>211</v>
      </c>
      <c r="E7" s="21" t="s">
        <v>28</v>
      </c>
      <c r="F7" s="21" t="s">
        <v>212</v>
      </c>
    </row>
    <row r="8" spans="1:6">
      <c r="A8" s="11" t="s">
        <v>51</v>
      </c>
      <c r="B8" s="8"/>
      <c r="C8" s="9"/>
      <c r="D8" s="9"/>
      <c r="E8" s="9"/>
      <c r="F8" s="9"/>
    </row>
    <row r="9" spans="1:6" ht="25.5">
      <c r="A9" s="11" t="s">
        <v>52</v>
      </c>
      <c r="B9" s="8"/>
      <c r="C9" s="9"/>
      <c r="D9" s="9"/>
      <c r="E9" s="9"/>
      <c r="F9" s="9"/>
    </row>
    <row r="10" spans="1:6" ht="25.5">
      <c r="A10" s="18" t="s">
        <v>53</v>
      </c>
      <c r="B10" s="8"/>
      <c r="C10" s="9"/>
      <c r="D10" s="9"/>
      <c r="E10" s="9"/>
      <c r="F10" s="9"/>
    </row>
    <row r="11" spans="1:6">
      <c r="A11" s="18"/>
      <c r="B11" s="8"/>
      <c r="C11" s="9"/>
      <c r="D11" s="9"/>
      <c r="E11" s="9"/>
      <c r="F11" s="9"/>
    </row>
    <row r="12" spans="1:6">
      <c r="A12" s="11" t="s">
        <v>54</v>
      </c>
      <c r="B12" s="8"/>
      <c r="C12" s="9"/>
      <c r="D12" s="9"/>
      <c r="E12" s="9"/>
      <c r="F12" s="9"/>
    </row>
    <row r="13" spans="1:6">
      <c r="A13" s="26" t="s">
        <v>45</v>
      </c>
      <c r="B13" s="8"/>
      <c r="C13" s="9"/>
      <c r="D13" s="9"/>
      <c r="E13" s="9"/>
      <c r="F13" s="9"/>
    </row>
    <row r="14" spans="1:6">
      <c r="A14" s="13" t="s">
        <v>46</v>
      </c>
      <c r="B14" s="8"/>
      <c r="C14" s="9"/>
      <c r="D14" s="9"/>
      <c r="E14" s="9"/>
      <c r="F14" s="10"/>
    </row>
    <row r="15" spans="1:6">
      <c r="A15" s="26" t="s">
        <v>47</v>
      </c>
      <c r="B15" s="8"/>
      <c r="C15" s="9"/>
      <c r="D15" s="9"/>
      <c r="E15" s="9"/>
      <c r="F15" s="10"/>
    </row>
    <row r="16" spans="1:6">
      <c r="A16" s="13" t="s">
        <v>48</v>
      </c>
      <c r="B16" s="8"/>
      <c r="C16" s="9"/>
      <c r="D16" s="9"/>
      <c r="E16" s="9"/>
      <c r="F16" s="10"/>
    </row>
  </sheetData>
  <mergeCells count="4">
    <mergeCell ref="A1:F1"/>
    <mergeCell ref="A3:F3"/>
    <mergeCell ref="A5:F5"/>
    <mergeCell ref="A2:F2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958"/>
  <sheetViews>
    <sheetView workbookViewId="0">
      <selection activeCell="N16" sqref="N16"/>
    </sheetView>
  </sheetViews>
  <sheetFormatPr defaultRowHeight="1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>
      <c r="A1" s="159" t="s">
        <v>235</v>
      </c>
      <c r="B1" s="159"/>
      <c r="C1" s="159"/>
      <c r="D1" s="159"/>
      <c r="E1" s="159"/>
      <c r="F1" s="159"/>
      <c r="G1" s="159"/>
      <c r="H1" s="159"/>
      <c r="I1" s="159"/>
    </row>
    <row r="2" spans="1:9" ht="18">
      <c r="A2" s="170"/>
      <c r="B2" s="170"/>
      <c r="C2" s="170"/>
      <c r="D2" s="170"/>
      <c r="E2" s="170"/>
      <c r="F2" s="170"/>
      <c r="G2" s="170"/>
      <c r="H2" s="170"/>
      <c r="I2" s="170"/>
    </row>
    <row r="3" spans="1:9" ht="18" customHeight="1">
      <c r="A3" s="159" t="s">
        <v>16</v>
      </c>
      <c r="B3" s="161"/>
      <c r="C3" s="161"/>
      <c r="D3" s="161"/>
      <c r="E3" s="161"/>
      <c r="F3" s="161"/>
      <c r="G3" s="161"/>
      <c r="H3" s="161"/>
      <c r="I3" s="161"/>
    </row>
    <row r="4" spans="1:9" ht="18">
      <c r="A4" s="4"/>
      <c r="B4" s="4"/>
      <c r="C4" s="4"/>
      <c r="D4" s="4"/>
      <c r="E4" s="4"/>
      <c r="F4" s="4"/>
      <c r="G4" s="4"/>
      <c r="H4" s="5"/>
      <c r="I4" s="5"/>
    </row>
    <row r="5" spans="1:9" ht="25.5">
      <c r="A5" s="193" t="s">
        <v>18</v>
      </c>
      <c r="B5" s="194"/>
      <c r="C5" s="195"/>
      <c r="D5" s="20" t="s">
        <v>19</v>
      </c>
      <c r="E5" s="20" t="s">
        <v>209</v>
      </c>
      <c r="F5" s="91" t="s">
        <v>210</v>
      </c>
      <c r="G5" s="21" t="s">
        <v>211</v>
      </c>
      <c r="H5" s="21" t="s">
        <v>28</v>
      </c>
      <c r="I5" s="21" t="s">
        <v>212</v>
      </c>
    </row>
    <row r="6" spans="1:9" ht="15" customHeight="1">
      <c r="A6" s="184" t="s">
        <v>127</v>
      </c>
      <c r="B6" s="185"/>
      <c r="C6" s="186"/>
      <c r="D6" s="122" t="s">
        <v>170</v>
      </c>
      <c r="E6" s="123"/>
      <c r="F6" s="123"/>
      <c r="G6" s="123"/>
      <c r="H6" s="123"/>
      <c r="I6" s="123"/>
    </row>
    <row r="7" spans="1:9" ht="15" customHeight="1">
      <c r="A7" s="184" t="s">
        <v>239</v>
      </c>
      <c r="B7" s="185"/>
      <c r="C7" s="186"/>
      <c r="D7" s="122" t="s">
        <v>128</v>
      </c>
      <c r="E7" s="123"/>
      <c r="F7" s="123"/>
      <c r="G7" s="123"/>
      <c r="H7" s="123"/>
      <c r="I7" s="123"/>
    </row>
    <row r="8" spans="1:9" ht="15" customHeight="1">
      <c r="A8" s="190" t="s">
        <v>129</v>
      </c>
      <c r="B8" s="191"/>
      <c r="C8" s="192"/>
      <c r="D8" s="124" t="s">
        <v>231</v>
      </c>
      <c r="E8" s="123"/>
      <c r="F8" s="123"/>
      <c r="G8" s="123"/>
      <c r="H8" s="123"/>
      <c r="I8" s="125"/>
    </row>
    <row r="9" spans="1:9">
      <c r="A9" s="66">
        <v>3</v>
      </c>
      <c r="B9" s="67"/>
      <c r="C9" s="68"/>
      <c r="D9" s="69" t="s">
        <v>9</v>
      </c>
      <c r="E9" s="104">
        <f>SUM(E21,E50)</f>
        <v>42411.780000000006</v>
      </c>
      <c r="F9" s="104">
        <f>SUM(F21,F50)</f>
        <v>32205.18</v>
      </c>
      <c r="G9" s="104">
        <f>SUM(G21,G50)</f>
        <v>42260</v>
      </c>
      <c r="H9" s="104">
        <f>SUM(H21,H50)</f>
        <v>42260</v>
      </c>
      <c r="I9" s="104">
        <f>SUM(I21,I50)</f>
        <v>42260</v>
      </c>
    </row>
    <row r="10" spans="1:9">
      <c r="A10" s="66">
        <v>31</v>
      </c>
      <c r="B10" s="67"/>
      <c r="C10" s="68"/>
      <c r="D10" s="69" t="s">
        <v>10</v>
      </c>
      <c r="E10" s="105"/>
      <c r="F10" s="105"/>
      <c r="G10" s="105"/>
      <c r="H10" s="105"/>
      <c r="I10" s="105"/>
    </row>
    <row r="11" spans="1:9">
      <c r="A11" s="70">
        <v>311</v>
      </c>
      <c r="B11" s="67"/>
      <c r="C11" s="68"/>
      <c r="D11" s="71" t="s">
        <v>130</v>
      </c>
      <c r="E11" s="105"/>
      <c r="F11" s="105"/>
      <c r="G11" s="105"/>
      <c r="H11" s="105"/>
      <c r="I11" s="105"/>
    </row>
    <row r="12" spans="1:9" ht="15" customHeight="1">
      <c r="A12" s="72">
        <v>3111</v>
      </c>
      <c r="B12" s="67"/>
      <c r="C12" s="68"/>
      <c r="D12" s="73" t="s">
        <v>80</v>
      </c>
      <c r="E12" s="105"/>
      <c r="F12" s="105"/>
      <c r="G12" s="105"/>
      <c r="H12" s="105"/>
      <c r="I12" s="105"/>
    </row>
    <row r="13" spans="1:9" ht="14.25" customHeight="1">
      <c r="A13" s="72">
        <v>3112</v>
      </c>
      <c r="B13" s="67"/>
      <c r="C13" s="68"/>
      <c r="D13" s="73" t="s">
        <v>131</v>
      </c>
      <c r="E13" s="105"/>
      <c r="F13" s="105"/>
      <c r="G13" s="105"/>
      <c r="H13" s="105"/>
      <c r="I13" s="105"/>
    </row>
    <row r="14" spans="1:9" ht="15" customHeight="1">
      <c r="A14" s="72">
        <v>3113</v>
      </c>
      <c r="B14" s="67"/>
      <c r="C14" s="68"/>
      <c r="D14" s="73" t="s">
        <v>81</v>
      </c>
      <c r="E14" s="105"/>
      <c r="F14" s="105"/>
      <c r="G14" s="105"/>
      <c r="H14" s="105"/>
      <c r="I14" s="105"/>
    </row>
    <row r="15" spans="1:9">
      <c r="A15" s="72">
        <v>3114</v>
      </c>
      <c r="B15" s="67"/>
      <c r="C15" s="68"/>
      <c r="D15" s="73" t="s">
        <v>82</v>
      </c>
      <c r="E15" s="105"/>
      <c r="F15" s="105"/>
      <c r="G15" s="105"/>
      <c r="H15" s="105"/>
      <c r="I15" s="105"/>
    </row>
    <row r="16" spans="1:9">
      <c r="A16" s="70">
        <v>312</v>
      </c>
      <c r="B16" s="67"/>
      <c r="C16" s="68"/>
      <c r="D16" s="71" t="s">
        <v>83</v>
      </c>
      <c r="E16" s="105"/>
      <c r="F16" s="105"/>
      <c r="G16" s="105"/>
      <c r="H16" s="105"/>
      <c r="I16" s="105"/>
    </row>
    <row r="17" spans="1:9" ht="15" customHeight="1">
      <c r="A17" s="72">
        <v>3121</v>
      </c>
      <c r="B17" s="67"/>
      <c r="C17" s="68"/>
      <c r="D17" s="73" t="s">
        <v>83</v>
      </c>
      <c r="E17" s="105"/>
      <c r="F17" s="105"/>
      <c r="G17" s="105"/>
      <c r="H17" s="105"/>
      <c r="I17" s="105"/>
    </row>
    <row r="18" spans="1:9">
      <c r="A18" s="70">
        <v>313</v>
      </c>
      <c r="B18" s="67"/>
      <c r="C18" s="68"/>
      <c r="D18" s="73" t="s">
        <v>132</v>
      </c>
      <c r="E18" s="105"/>
      <c r="F18" s="105"/>
      <c r="G18" s="105"/>
      <c r="H18" s="105"/>
      <c r="I18" s="105"/>
    </row>
    <row r="19" spans="1:9" ht="26.25">
      <c r="A19" s="72">
        <v>3131</v>
      </c>
      <c r="B19" s="67"/>
      <c r="C19" s="68"/>
      <c r="D19" s="73" t="s">
        <v>133</v>
      </c>
      <c r="E19" s="105"/>
      <c r="F19" s="105"/>
      <c r="G19" s="105"/>
      <c r="H19" s="105"/>
      <c r="I19" s="105"/>
    </row>
    <row r="20" spans="1:9" ht="26.25">
      <c r="A20" s="72">
        <v>3132</v>
      </c>
      <c r="B20" s="67"/>
      <c r="C20" s="68"/>
      <c r="D20" s="73" t="s">
        <v>134</v>
      </c>
      <c r="E20" s="105"/>
      <c r="F20" s="105"/>
      <c r="G20" s="105"/>
      <c r="H20" s="105"/>
      <c r="I20" s="105"/>
    </row>
    <row r="21" spans="1:9">
      <c r="A21" s="66">
        <v>32</v>
      </c>
      <c r="B21" s="67"/>
      <c r="C21" s="68"/>
      <c r="D21" s="69" t="s">
        <v>20</v>
      </c>
      <c r="E21" s="104">
        <f>SUM(E22,E27,E35,E46,E45)</f>
        <v>41821.450000000004</v>
      </c>
      <c r="F21" s="104">
        <f>SUM(F22,F27,F35,)</f>
        <v>31940.73</v>
      </c>
      <c r="G21" s="104">
        <f>SUM(G22,G27,G35,)</f>
        <v>41760</v>
      </c>
      <c r="H21" s="104">
        <f t="shared" ref="H21:I21" si="0">SUM(H22,H27,H35,)</f>
        <v>41760</v>
      </c>
      <c r="I21" s="104">
        <f t="shared" si="0"/>
        <v>41760</v>
      </c>
    </row>
    <row r="22" spans="1:9">
      <c r="A22" s="70">
        <v>321</v>
      </c>
      <c r="B22" s="67"/>
      <c r="C22" s="68"/>
      <c r="D22" s="71" t="s">
        <v>135</v>
      </c>
      <c r="E22" s="106">
        <f t="shared" ref="E22" si="1">SUM(E23:E26)</f>
        <v>2847.6099999999997</v>
      </c>
      <c r="F22" s="104">
        <f>SUM(F23:F26)</f>
        <v>1500</v>
      </c>
      <c r="G22" s="104">
        <f>SUM(G23:G26)</f>
        <v>1900</v>
      </c>
      <c r="H22" s="106">
        <f t="shared" ref="H22:I22" si="2">SUM(H23:H26)</f>
        <v>1900</v>
      </c>
      <c r="I22" s="106">
        <f t="shared" si="2"/>
        <v>1900</v>
      </c>
    </row>
    <row r="23" spans="1:9">
      <c r="A23" s="72">
        <v>3211</v>
      </c>
      <c r="B23" s="67"/>
      <c r="C23" s="68"/>
      <c r="D23" s="73" t="s">
        <v>88</v>
      </c>
      <c r="E23" s="107">
        <v>1914.58</v>
      </c>
      <c r="F23" s="108">
        <v>800</v>
      </c>
      <c r="G23" s="108">
        <v>1200</v>
      </c>
      <c r="H23" s="108">
        <v>1200</v>
      </c>
      <c r="I23" s="108">
        <v>1200</v>
      </c>
    </row>
    <row r="24" spans="1:9" ht="26.25">
      <c r="A24" s="72">
        <v>3212</v>
      </c>
      <c r="B24" s="67"/>
      <c r="C24" s="68"/>
      <c r="D24" s="73" t="s">
        <v>136</v>
      </c>
      <c r="E24" s="105"/>
      <c r="F24" s="105"/>
      <c r="G24" s="105"/>
      <c r="H24" s="105"/>
      <c r="I24" s="105"/>
    </row>
    <row r="25" spans="1:9">
      <c r="A25" s="72">
        <v>3213</v>
      </c>
      <c r="B25" s="67"/>
      <c r="C25" s="68"/>
      <c r="D25" s="73" t="s">
        <v>137</v>
      </c>
      <c r="E25" s="108">
        <v>933.03</v>
      </c>
      <c r="F25" s="108">
        <v>600</v>
      </c>
      <c r="G25" s="108">
        <v>600</v>
      </c>
      <c r="H25" s="108">
        <v>600</v>
      </c>
      <c r="I25" s="108">
        <v>600</v>
      </c>
    </row>
    <row r="26" spans="1:9" ht="26.25">
      <c r="A26" s="72">
        <v>3214</v>
      </c>
      <c r="B26" s="67"/>
      <c r="C26" s="68"/>
      <c r="D26" s="73" t="s">
        <v>138</v>
      </c>
      <c r="E26" s="105"/>
      <c r="F26" s="108">
        <v>100</v>
      </c>
      <c r="G26" s="108">
        <v>100</v>
      </c>
      <c r="H26" s="108">
        <v>100</v>
      </c>
      <c r="I26" s="108">
        <v>100</v>
      </c>
    </row>
    <row r="27" spans="1:9">
      <c r="A27" s="74">
        <v>322</v>
      </c>
      <c r="B27" s="75"/>
      <c r="C27" s="76"/>
      <c r="D27" s="77" t="s">
        <v>91</v>
      </c>
      <c r="E27" s="109">
        <f t="shared" ref="E27" si="3">SUM(E28:E34)</f>
        <v>24692.68</v>
      </c>
      <c r="F27" s="109">
        <f>SUM(F28:F34)</f>
        <v>22244.3</v>
      </c>
      <c r="G27" s="109">
        <f>SUM(G28:G34)</f>
        <v>29700</v>
      </c>
      <c r="H27" s="109">
        <f t="shared" ref="H27:I27" si="4">SUM(H28:H34)</f>
        <v>29700</v>
      </c>
      <c r="I27" s="109">
        <f t="shared" si="4"/>
        <v>29700</v>
      </c>
    </row>
    <row r="28" spans="1:9" ht="26.25">
      <c r="A28" s="72">
        <v>3221</v>
      </c>
      <c r="B28" s="67"/>
      <c r="C28" s="68"/>
      <c r="D28" s="73" t="s">
        <v>139</v>
      </c>
      <c r="E28" s="108">
        <v>11249.1</v>
      </c>
      <c r="F28" s="108">
        <v>6500</v>
      </c>
      <c r="G28" s="108">
        <v>10000</v>
      </c>
      <c r="H28" s="108">
        <v>10000</v>
      </c>
      <c r="I28" s="108">
        <v>10000</v>
      </c>
    </row>
    <row r="29" spans="1:9">
      <c r="A29" s="72">
        <v>3222</v>
      </c>
      <c r="B29" s="67"/>
      <c r="C29" s="68"/>
      <c r="D29" s="73" t="s">
        <v>123</v>
      </c>
      <c r="E29" s="108">
        <v>17.37</v>
      </c>
      <c r="F29" s="108">
        <v>100</v>
      </c>
      <c r="G29" s="108">
        <v>100</v>
      </c>
      <c r="H29" s="108">
        <v>100</v>
      </c>
      <c r="I29" s="108">
        <v>100</v>
      </c>
    </row>
    <row r="30" spans="1:9">
      <c r="A30" s="72">
        <v>3223</v>
      </c>
      <c r="B30" s="67"/>
      <c r="C30" s="68"/>
      <c r="D30" s="73" t="s">
        <v>93</v>
      </c>
      <c r="E30" s="108">
        <v>11959.35</v>
      </c>
      <c r="F30" s="108">
        <v>13644.3</v>
      </c>
      <c r="G30" s="108">
        <v>15600</v>
      </c>
      <c r="H30" s="108">
        <v>15600</v>
      </c>
      <c r="I30" s="108">
        <v>15600</v>
      </c>
    </row>
    <row r="31" spans="1:9" ht="26.25">
      <c r="A31" s="78">
        <v>3224</v>
      </c>
      <c r="B31" s="79"/>
      <c r="C31" s="80"/>
      <c r="D31" s="81" t="s">
        <v>140</v>
      </c>
      <c r="E31" s="110">
        <v>1126.48</v>
      </c>
      <c r="F31" s="110">
        <v>1500</v>
      </c>
      <c r="G31" s="110">
        <v>3500</v>
      </c>
      <c r="H31" s="110">
        <v>3500</v>
      </c>
      <c r="I31" s="110">
        <v>3500</v>
      </c>
    </row>
    <row r="32" spans="1:9">
      <c r="A32" s="82">
        <v>3225</v>
      </c>
      <c r="B32" s="75"/>
      <c r="C32" s="76"/>
      <c r="D32" s="83" t="s">
        <v>95</v>
      </c>
      <c r="E32" s="111">
        <v>225.91</v>
      </c>
      <c r="F32" s="112">
        <v>350</v>
      </c>
      <c r="G32" s="112">
        <v>350</v>
      </c>
      <c r="H32" s="112">
        <v>350</v>
      </c>
      <c r="I32" s="112">
        <v>350</v>
      </c>
    </row>
    <row r="33" spans="1:9" ht="26.25">
      <c r="A33" s="72">
        <v>3226</v>
      </c>
      <c r="B33" s="67"/>
      <c r="C33" s="68"/>
      <c r="D33" s="73" t="s">
        <v>141</v>
      </c>
      <c r="E33" s="105"/>
      <c r="F33" s="105"/>
      <c r="G33" s="105"/>
      <c r="H33" s="105"/>
      <c r="I33" s="105"/>
    </row>
    <row r="34" spans="1:9" ht="26.25">
      <c r="A34" s="78">
        <v>3227</v>
      </c>
      <c r="B34" s="79"/>
      <c r="C34" s="80"/>
      <c r="D34" s="81" t="s">
        <v>142</v>
      </c>
      <c r="E34" s="110">
        <v>114.47</v>
      </c>
      <c r="F34" s="110">
        <v>150</v>
      </c>
      <c r="G34" s="110">
        <v>150</v>
      </c>
      <c r="H34" s="110">
        <v>150</v>
      </c>
      <c r="I34" s="110">
        <v>150</v>
      </c>
    </row>
    <row r="35" spans="1:9">
      <c r="A35" s="84">
        <v>323</v>
      </c>
      <c r="B35" s="75"/>
      <c r="C35" s="76"/>
      <c r="D35" s="85" t="s">
        <v>97</v>
      </c>
      <c r="E35" s="109">
        <f t="shared" ref="E35" si="5">SUM(E36:E44)</f>
        <v>13563.43</v>
      </c>
      <c r="F35" s="109">
        <f>SUM(F36:F44)</f>
        <v>8196.43</v>
      </c>
      <c r="G35" s="109">
        <f>SUM(G36:G44)</f>
        <v>10160</v>
      </c>
      <c r="H35" s="109">
        <f t="shared" ref="H35:I35" si="6">SUM(H36:H44)</f>
        <v>10160</v>
      </c>
      <c r="I35" s="109">
        <f t="shared" si="6"/>
        <v>10160</v>
      </c>
    </row>
    <row r="36" spans="1:9">
      <c r="A36" s="72">
        <v>3231</v>
      </c>
      <c r="B36" s="67"/>
      <c r="C36" s="68"/>
      <c r="D36" s="73" t="s">
        <v>143</v>
      </c>
      <c r="E36" s="108">
        <v>1131.48</v>
      </c>
      <c r="F36" s="108">
        <v>994.51</v>
      </c>
      <c r="G36" s="108">
        <v>1100</v>
      </c>
      <c r="H36" s="108">
        <v>1100</v>
      </c>
      <c r="I36" s="108">
        <v>1100</v>
      </c>
    </row>
    <row r="37" spans="1:9" ht="26.25">
      <c r="A37" s="72">
        <v>3232</v>
      </c>
      <c r="B37" s="67"/>
      <c r="C37" s="68"/>
      <c r="D37" s="73" t="s">
        <v>144</v>
      </c>
      <c r="E37" s="108">
        <v>2365.67</v>
      </c>
      <c r="F37" s="108">
        <v>1314.73</v>
      </c>
      <c r="G37" s="108">
        <v>2200</v>
      </c>
      <c r="H37" s="108">
        <v>2200</v>
      </c>
      <c r="I37" s="108">
        <v>2200</v>
      </c>
    </row>
    <row r="38" spans="1:9">
      <c r="A38" s="72">
        <v>3233</v>
      </c>
      <c r="B38" s="67"/>
      <c r="C38" s="68"/>
      <c r="D38" s="73" t="s">
        <v>145</v>
      </c>
      <c r="E38" s="105"/>
      <c r="F38" s="105"/>
      <c r="G38" s="105"/>
      <c r="H38" s="105"/>
      <c r="I38" s="105"/>
    </row>
    <row r="39" spans="1:9">
      <c r="A39" s="72">
        <v>3234</v>
      </c>
      <c r="B39" s="67"/>
      <c r="C39" s="68"/>
      <c r="D39" s="73" t="s">
        <v>101</v>
      </c>
      <c r="E39" s="108">
        <v>2247.64</v>
      </c>
      <c r="F39" s="108">
        <v>2000</v>
      </c>
      <c r="G39" s="108">
        <v>2500</v>
      </c>
      <c r="H39" s="108">
        <v>2500</v>
      </c>
      <c r="I39" s="108">
        <v>2500</v>
      </c>
    </row>
    <row r="40" spans="1:9">
      <c r="A40" s="72">
        <v>3235</v>
      </c>
      <c r="B40" s="67"/>
      <c r="C40" s="68"/>
      <c r="D40" s="86" t="s">
        <v>146</v>
      </c>
      <c r="E40" s="108">
        <v>1622.96</v>
      </c>
      <c r="F40" s="108">
        <v>1194.51</v>
      </c>
      <c r="G40" s="108">
        <v>1100</v>
      </c>
      <c r="H40" s="108">
        <v>1100</v>
      </c>
      <c r="I40" s="108">
        <v>1100</v>
      </c>
    </row>
    <row r="41" spans="1:9">
      <c r="A41" s="72">
        <v>3236</v>
      </c>
      <c r="B41" s="67"/>
      <c r="C41" s="68"/>
      <c r="D41" s="73" t="s">
        <v>147</v>
      </c>
      <c r="E41" s="108">
        <v>1565.79</v>
      </c>
      <c r="F41" s="108">
        <v>1327.23</v>
      </c>
      <c r="G41" s="108">
        <v>1260</v>
      </c>
      <c r="H41" s="108">
        <v>1260</v>
      </c>
      <c r="I41" s="108">
        <v>1260</v>
      </c>
    </row>
    <row r="42" spans="1:9">
      <c r="A42" s="72">
        <v>3237</v>
      </c>
      <c r="B42" s="67"/>
      <c r="C42" s="68"/>
      <c r="D42" s="73" t="s">
        <v>148</v>
      </c>
      <c r="E42" s="108">
        <v>541.26</v>
      </c>
      <c r="F42" s="108">
        <v>265.45</v>
      </c>
      <c r="G42" s="108">
        <v>150</v>
      </c>
      <c r="H42" s="108">
        <v>150</v>
      </c>
      <c r="I42" s="108">
        <v>150</v>
      </c>
    </row>
    <row r="43" spans="1:9">
      <c r="A43" s="72">
        <v>3238</v>
      </c>
      <c r="B43" s="67"/>
      <c r="C43" s="68"/>
      <c r="D43" s="73" t="s">
        <v>105</v>
      </c>
      <c r="E43" s="108">
        <v>2007.8</v>
      </c>
      <c r="F43" s="108">
        <v>1000</v>
      </c>
      <c r="G43" s="108">
        <v>1750</v>
      </c>
      <c r="H43" s="108">
        <v>1750</v>
      </c>
      <c r="I43" s="108">
        <v>1750</v>
      </c>
    </row>
    <row r="44" spans="1:9">
      <c r="A44" s="72">
        <v>3239</v>
      </c>
      <c r="B44" s="67"/>
      <c r="C44" s="68"/>
      <c r="D44" s="73" t="s">
        <v>106</v>
      </c>
      <c r="E44" s="108">
        <v>2080.83</v>
      </c>
      <c r="F44" s="108">
        <v>100</v>
      </c>
      <c r="G44" s="108">
        <v>100</v>
      </c>
      <c r="H44" s="108">
        <v>100</v>
      </c>
      <c r="I44" s="108">
        <v>100</v>
      </c>
    </row>
    <row r="45" spans="1:9" ht="26.25">
      <c r="A45" s="66">
        <v>324</v>
      </c>
      <c r="B45" s="67"/>
      <c r="C45" s="68"/>
      <c r="D45" s="69" t="s">
        <v>149</v>
      </c>
      <c r="E45" s="108">
        <v>100</v>
      </c>
      <c r="F45" s="108"/>
      <c r="G45" s="108"/>
      <c r="H45" s="108"/>
      <c r="I45" s="108"/>
    </row>
    <row r="46" spans="1:9" ht="26.25">
      <c r="A46" s="66">
        <v>329</v>
      </c>
      <c r="B46" s="67"/>
      <c r="C46" s="68"/>
      <c r="D46" s="69" t="s">
        <v>149</v>
      </c>
      <c r="E46" s="104">
        <f>SUM(E47:E49)</f>
        <v>617.73</v>
      </c>
      <c r="F46" s="108"/>
      <c r="G46" s="108"/>
      <c r="H46" s="108"/>
      <c r="I46" s="108"/>
    </row>
    <row r="47" spans="1:9">
      <c r="A47" s="72">
        <v>3239</v>
      </c>
      <c r="B47" s="67"/>
      <c r="C47" s="68"/>
      <c r="D47" s="73" t="s">
        <v>174</v>
      </c>
      <c r="E47" s="108">
        <v>60</v>
      </c>
      <c r="F47" s="108"/>
      <c r="G47" s="108"/>
      <c r="H47" s="108"/>
      <c r="I47" s="108"/>
    </row>
    <row r="48" spans="1:9">
      <c r="A48" s="72">
        <v>3295</v>
      </c>
      <c r="B48" s="67"/>
      <c r="C48" s="68"/>
      <c r="D48" s="73" t="s">
        <v>150</v>
      </c>
      <c r="E48" s="108"/>
      <c r="F48" s="108"/>
      <c r="G48" s="108"/>
      <c r="H48" s="108"/>
      <c r="I48" s="108"/>
    </row>
    <row r="49" spans="1:9">
      <c r="A49" s="72">
        <v>3299</v>
      </c>
      <c r="B49" s="67"/>
      <c r="C49" s="68"/>
      <c r="D49" s="73" t="s">
        <v>151</v>
      </c>
      <c r="E49" s="108">
        <v>557.73</v>
      </c>
      <c r="F49" s="108"/>
      <c r="G49" s="108"/>
      <c r="H49" s="108"/>
      <c r="I49" s="108"/>
    </row>
    <row r="50" spans="1:9">
      <c r="A50" s="66">
        <v>34</v>
      </c>
      <c r="B50" s="67"/>
      <c r="C50" s="68"/>
      <c r="D50" s="69" t="s">
        <v>152</v>
      </c>
      <c r="E50" s="104">
        <f>SUM(E51)</f>
        <v>590.33000000000004</v>
      </c>
      <c r="F50" s="104">
        <f t="shared" ref="F50:I50" si="7">SUM(F51)</f>
        <v>264.45</v>
      </c>
      <c r="G50" s="104">
        <f t="shared" si="7"/>
        <v>500</v>
      </c>
      <c r="H50" s="104">
        <f t="shared" si="7"/>
        <v>500</v>
      </c>
      <c r="I50" s="104">
        <f t="shared" si="7"/>
        <v>500</v>
      </c>
    </row>
    <row r="51" spans="1:9">
      <c r="A51" s="70">
        <v>343</v>
      </c>
      <c r="B51" s="67"/>
      <c r="C51" s="68"/>
      <c r="D51" s="71" t="s">
        <v>112</v>
      </c>
      <c r="E51" s="104">
        <f>SUM(E52:E55)</f>
        <v>590.33000000000004</v>
      </c>
      <c r="F51" s="104">
        <f t="shared" ref="F51" si="8">SUM(F52:F55)</f>
        <v>264.45</v>
      </c>
      <c r="G51" s="104">
        <f t="shared" ref="G51:I51" si="9">SUM(G52:G55)</f>
        <v>500</v>
      </c>
      <c r="H51" s="104">
        <f t="shared" si="9"/>
        <v>500</v>
      </c>
      <c r="I51" s="104">
        <f t="shared" si="9"/>
        <v>500</v>
      </c>
    </row>
    <row r="52" spans="1:9" ht="26.25">
      <c r="A52" s="72">
        <v>3431</v>
      </c>
      <c r="B52" s="67"/>
      <c r="C52" s="68"/>
      <c r="D52" s="73" t="s">
        <v>113</v>
      </c>
      <c r="E52" s="108">
        <v>590.33000000000004</v>
      </c>
      <c r="F52" s="108">
        <v>264.45</v>
      </c>
      <c r="G52" s="108">
        <v>500</v>
      </c>
      <c r="H52" s="108">
        <v>500</v>
      </c>
      <c r="I52" s="108">
        <v>500</v>
      </c>
    </row>
    <row r="53" spans="1:9" ht="26.25">
      <c r="A53" s="72">
        <v>3432</v>
      </c>
      <c r="B53" s="67"/>
      <c r="C53" s="68"/>
      <c r="D53" s="73" t="s">
        <v>153</v>
      </c>
      <c r="E53" s="105"/>
      <c r="F53" s="105"/>
      <c r="G53" s="105"/>
      <c r="H53" s="105"/>
      <c r="I53" s="105"/>
    </row>
    <row r="54" spans="1:9">
      <c r="A54" s="72">
        <v>3433</v>
      </c>
      <c r="B54" s="67"/>
      <c r="C54" s="68"/>
      <c r="D54" s="73" t="s">
        <v>154</v>
      </c>
      <c r="E54" s="105"/>
      <c r="F54" s="105"/>
      <c r="G54" s="105"/>
      <c r="H54" s="105"/>
      <c r="I54" s="105"/>
    </row>
    <row r="55" spans="1:9" ht="26.25">
      <c r="A55" s="72">
        <v>3434</v>
      </c>
      <c r="B55" s="67"/>
      <c r="C55" s="68"/>
      <c r="D55" s="73" t="s">
        <v>155</v>
      </c>
      <c r="E55" s="105"/>
      <c r="F55" s="105"/>
      <c r="G55" s="105"/>
      <c r="H55" s="105"/>
      <c r="I55" s="105"/>
    </row>
    <row r="56" spans="1:9" ht="26.25">
      <c r="A56" s="66">
        <v>4</v>
      </c>
      <c r="B56" s="67"/>
      <c r="C56" s="68"/>
      <c r="D56" s="69" t="s">
        <v>11</v>
      </c>
      <c r="E56" s="113">
        <v>2593.2399999999998</v>
      </c>
      <c r="F56" s="106">
        <f>SUM(F57,)</f>
        <v>0</v>
      </c>
      <c r="G56" s="106">
        <f>SUM(G57,)</f>
        <v>0</v>
      </c>
      <c r="H56" s="106">
        <f t="shared" ref="H56:I56" si="10">SUM(H57,)</f>
        <v>0</v>
      </c>
      <c r="I56" s="106">
        <f t="shared" si="10"/>
        <v>0</v>
      </c>
    </row>
    <row r="57" spans="1:9" ht="39">
      <c r="A57" s="66">
        <v>42</v>
      </c>
      <c r="B57" s="67"/>
      <c r="C57" s="68"/>
      <c r="D57" s="69" t="s">
        <v>26</v>
      </c>
      <c r="E57" s="105"/>
      <c r="F57" s="108">
        <f>SUM(F58,F63,F66)</f>
        <v>0</v>
      </c>
      <c r="G57" s="108">
        <f>SUM(G58,G63,G66)</f>
        <v>0</v>
      </c>
      <c r="H57" s="108">
        <v>0</v>
      </c>
      <c r="I57" s="108">
        <v>0</v>
      </c>
    </row>
    <row r="58" spans="1:9">
      <c r="A58" s="70">
        <v>421</v>
      </c>
      <c r="B58" s="67"/>
      <c r="C58" s="68"/>
      <c r="D58" s="71" t="s">
        <v>156</v>
      </c>
      <c r="E58" s="105">
        <v>2593.2399999999998</v>
      </c>
      <c r="F58" s="105"/>
      <c r="G58" s="105"/>
      <c r="H58" s="105"/>
      <c r="I58" s="105"/>
    </row>
    <row r="59" spans="1:9">
      <c r="A59" s="72">
        <v>4211</v>
      </c>
      <c r="B59" s="67"/>
      <c r="C59" s="68"/>
      <c r="D59" s="73" t="s">
        <v>157</v>
      </c>
      <c r="E59" s="105"/>
      <c r="F59" s="105"/>
      <c r="G59" s="105"/>
      <c r="H59" s="105"/>
      <c r="I59" s="105"/>
    </row>
    <row r="60" spans="1:9">
      <c r="A60" s="72">
        <v>4212</v>
      </c>
      <c r="B60" s="67"/>
      <c r="C60" s="68"/>
      <c r="D60" s="73" t="s">
        <v>158</v>
      </c>
      <c r="E60" s="105"/>
      <c r="F60" s="105"/>
      <c r="G60" s="105"/>
      <c r="H60" s="105"/>
      <c r="I60" s="105"/>
    </row>
    <row r="61" spans="1:9" ht="26.25">
      <c r="A61" s="72">
        <v>4213</v>
      </c>
      <c r="B61" s="67"/>
      <c r="C61" s="68"/>
      <c r="D61" s="73" t="s">
        <v>159</v>
      </c>
      <c r="E61" s="105"/>
      <c r="F61" s="105"/>
      <c r="G61" s="105"/>
      <c r="H61" s="105"/>
      <c r="I61" s="105"/>
    </row>
    <row r="62" spans="1:9">
      <c r="A62" s="72">
        <v>4214</v>
      </c>
      <c r="B62" s="67"/>
      <c r="C62" s="68"/>
      <c r="D62" s="73" t="s">
        <v>160</v>
      </c>
      <c r="E62" s="105"/>
      <c r="F62" s="105"/>
      <c r="G62" s="105"/>
      <c r="H62" s="105"/>
      <c r="I62" s="105"/>
    </row>
    <row r="63" spans="1:9">
      <c r="A63" s="66">
        <v>422</v>
      </c>
      <c r="B63" s="67"/>
      <c r="C63" s="68"/>
      <c r="D63" s="69" t="s">
        <v>161</v>
      </c>
      <c r="E63" s="108"/>
      <c r="F63" s="108">
        <f>SUM(F64:F65)</f>
        <v>0</v>
      </c>
      <c r="G63" s="108">
        <f>SUM(G64:G65)</f>
        <v>0</v>
      </c>
      <c r="H63" s="108">
        <v>0</v>
      </c>
      <c r="I63" s="108">
        <f t="shared" ref="I63" si="11">SUM(I64:I65)</f>
        <v>0</v>
      </c>
    </row>
    <row r="64" spans="1:9">
      <c r="A64" s="87">
        <v>4221</v>
      </c>
      <c r="B64" s="67"/>
      <c r="C64" s="68"/>
      <c r="D64" s="73" t="s">
        <v>118</v>
      </c>
      <c r="E64" s="108"/>
      <c r="F64" s="108">
        <v>0</v>
      </c>
      <c r="G64" s="108">
        <v>0</v>
      </c>
      <c r="H64" s="108">
        <v>0</v>
      </c>
      <c r="I64" s="108">
        <v>0</v>
      </c>
    </row>
    <row r="65" spans="1:9">
      <c r="A65" s="72">
        <v>4226</v>
      </c>
      <c r="B65" s="67"/>
      <c r="C65" s="68"/>
      <c r="D65" s="73" t="s">
        <v>119</v>
      </c>
      <c r="E65" s="105"/>
      <c r="F65" s="108">
        <v>0</v>
      </c>
      <c r="G65" s="108">
        <v>0</v>
      </c>
      <c r="H65" s="108">
        <v>0</v>
      </c>
      <c r="I65" s="108">
        <v>0</v>
      </c>
    </row>
    <row r="66" spans="1:9" ht="26.25">
      <c r="A66" s="66">
        <v>424</v>
      </c>
      <c r="B66" s="67"/>
      <c r="C66" s="68"/>
      <c r="D66" s="69" t="s">
        <v>162</v>
      </c>
      <c r="E66" s="105"/>
      <c r="F66" s="107"/>
      <c r="G66" s="107"/>
      <c r="H66" s="107">
        <v>0</v>
      </c>
      <c r="I66" s="107">
        <v>0</v>
      </c>
    </row>
    <row r="67" spans="1:9">
      <c r="A67" s="88">
        <v>4241</v>
      </c>
      <c r="B67" s="67"/>
      <c r="C67" s="68"/>
      <c r="D67" s="89" t="s">
        <v>121</v>
      </c>
      <c r="E67" s="107"/>
      <c r="F67" s="107"/>
      <c r="G67" s="107"/>
      <c r="H67" s="108">
        <v>0</v>
      </c>
      <c r="I67" s="108">
        <v>0</v>
      </c>
    </row>
    <row r="68" spans="1:9">
      <c r="A68" s="67"/>
      <c r="B68" s="67"/>
      <c r="C68" s="90"/>
      <c r="D68" s="69" t="s">
        <v>163</v>
      </c>
      <c r="E68" s="104">
        <f>SUM(E56,E9)</f>
        <v>45005.020000000004</v>
      </c>
      <c r="F68" s="104">
        <f>SUM(F56,F9)</f>
        <v>32205.18</v>
      </c>
      <c r="G68" s="104">
        <f>SUM(G56,G9)</f>
        <v>42260</v>
      </c>
      <c r="H68" s="104">
        <f>SUM(H56,H9)</f>
        <v>42260</v>
      </c>
      <c r="I68" s="104">
        <f>SUM(I56,I9)</f>
        <v>42260</v>
      </c>
    </row>
    <row r="69" spans="1:9">
      <c r="A69" s="184" t="s">
        <v>127</v>
      </c>
      <c r="B69" s="185"/>
      <c r="C69" s="186"/>
      <c r="D69" s="122" t="s">
        <v>170</v>
      </c>
      <c r="E69" s="123"/>
      <c r="F69" s="123"/>
      <c r="G69" s="123"/>
      <c r="H69" s="123"/>
      <c r="I69" s="123"/>
    </row>
    <row r="70" spans="1:9" ht="25.5">
      <c r="A70" s="184" t="s">
        <v>165</v>
      </c>
      <c r="B70" s="185"/>
      <c r="C70" s="186"/>
      <c r="D70" s="122" t="s">
        <v>164</v>
      </c>
      <c r="E70" s="123"/>
      <c r="F70" s="123"/>
      <c r="G70" s="123"/>
      <c r="H70" s="123"/>
      <c r="I70" s="123"/>
    </row>
    <row r="71" spans="1:9">
      <c r="A71" s="190" t="s">
        <v>166</v>
      </c>
      <c r="B71" s="191"/>
      <c r="C71" s="192"/>
      <c r="D71" s="124" t="s">
        <v>167</v>
      </c>
      <c r="E71" s="123"/>
      <c r="F71" s="123"/>
      <c r="G71" s="123"/>
      <c r="H71" s="123"/>
      <c r="I71" s="125"/>
    </row>
    <row r="72" spans="1:9">
      <c r="A72" s="66">
        <v>3</v>
      </c>
      <c r="B72" s="67"/>
      <c r="C72" s="68"/>
      <c r="D72" s="69" t="s">
        <v>9</v>
      </c>
      <c r="E72" s="104">
        <f>SUM(E73,E84,E111,E117,E119)</f>
        <v>679162.36</v>
      </c>
      <c r="F72" s="104">
        <f>SUM(F73,F85,F108,F90)</f>
        <v>651926.30999999994</v>
      </c>
      <c r="G72" s="104">
        <f>SUM(G73,G85,G108,G90)</f>
        <v>950498.52</v>
      </c>
      <c r="H72" s="104">
        <f t="shared" ref="H72:I72" si="12">SUM(H73,H85,H108,H90)</f>
        <v>964546</v>
      </c>
      <c r="I72" s="104">
        <f t="shared" si="12"/>
        <v>969227</v>
      </c>
    </row>
    <row r="73" spans="1:9">
      <c r="A73" s="66">
        <v>31</v>
      </c>
      <c r="B73" s="67"/>
      <c r="C73" s="68"/>
      <c r="D73" s="69" t="s">
        <v>10</v>
      </c>
      <c r="E73" s="108">
        <f>SUM(E74,E79,E81)</f>
        <v>620513.83000000007</v>
      </c>
      <c r="F73" s="108">
        <f t="shared" ref="F73" si="13">SUM(F74,F79,F81)</f>
        <v>588790.44999999995</v>
      </c>
      <c r="G73" s="108">
        <f t="shared" ref="G73:I73" si="14">SUM(G74,G79,G81)</f>
        <v>889079.22</v>
      </c>
      <c r="H73" s="108">
        <f t="shared" si="14"/>
        <v>903126</v>
      </c>
      <c r="I73" s="108">
        <f t="shared" si="14"/>
        <v>907807</v>
      </c>
    </row>
    <row r="74" spans="1:9">
      <c r="A74" s="70">
        <v>311</v>
      </c>
      <c r="B74" s="67"/>
      <c r="C74" s="68"/>
      <c r="D74" s="71" t="s">
        <v>130</v>
      </c>
      <c r="E74" s="108">
        <f>SUM(E75:E78)</f>
        <v>519507.99</v>
      </c>
      <c r="F74" s="108">
        <f t="shared" ref="F74" si="15">SUM(F75:F78)</f>
        <v>493374.87</v>
      </c>
      <c r="G74" s="108">
        <f t="shared" ref="G74:I74" si="16">SUM(G75:G78)</f>
        <v>744086.59</v>
      </c>
      <c r="H74" s="108">
        <f t="shared" si="16"/>
        <v>758128</v>
      </c>
      <c r="I74" s="108">
        <f t="shared" si="16"/>
        <v>761726</v>
      </c>
    </row>
    <row r="75" spans="1:9">
      <c r="A75" s="72">
        <v>3111</v>
      </c>
      <c r="B75" s="67"/>
      <c r="C75" s="68"/>
      <c r="D75" s="73" t="s">
        <v>80</v>
      </c>
      <c r="E75" s="108">
        <v>513386.4</v>
      </c>
      <c r="F75" s="108">
        <v>488692.54</v>
      </c>
      <c r="G75" s="108">
        <v>733913.59</v>
      </c>
      <c r="H75" s="108">
        <v>747955</v>
      </c>
      <c r="I75" s="114">
        <v>751553</v>
      </c>
    </row>
    <row r="76" spans="1:9">
      <c r="A76" s="72">
        <v>3112</v>
      </c>
      <c r="B76" s="67"/>
      <c r="C76" s="68"/>
      <c r="D76" s="73" t="s">
        <v>131</v>
      </c>
      <c r="E76" s="105"/>
      <c r="F76" s="108"/>
      <c r="G76" s="108"/>
      <c r="H76" s="108"/>
      <c r="I76" s="108"/>
    </row>
    <row r="77" spans="1:9">
      <c r="A77" s="72">
        <v>3113</v>
      </c>
      <c r="B77" s="67"/>
      <c r="C77" s="68"/>
      <c r="D77" s="73" t="s">
        <v>81</v>
      </c>
      <c r="E77" s="108">
        <v>5039.17</v>
      </c>
      <c r="F77" s="108">
        <v>3705.33</v>
      </c>
      <c r="G77" s="108">
        <v>9023</v>
      </c>
      <c r="H77" s="105">
        <v>9023</v>
      </c>
      <c r="I77" s="105">
        <v>9023</v>
      </c>
    </row>
    <row r="78" spans="1:9">
      <c r="A78" s="72">
        <v>3114</v>
      </c>
      <c r="B78" s="67"/>
      <c r="C78" s="68"/>
      <c r="D78" s="73" t="s">
        <v>82</v>
      </c>
      <c r="E78" s="108">
        <v>1082.42</v>
      </c>
      <c r="F78" s="105">
        <v>977</v>
      </c>
      <c r="G78" s="105">
        <v>1150</v>
      </c>
      <c r="H78" s="105">
        <v>1150</v>
      </c>
      <c r="I78" s="105">
        <v>1150</v>
      </c>
    </row>
    <row r="79" spans="1:9">
      <c r="A79" s="70">
        <v>312</v>
      </c>
      <c r="B79" s="67"/>
      <c r="C79" s="68"/>
      <c r="D79" s="71" t="s">
        <v>83</v>
      </c>
      <c r="E79" s="104">
        <f>SUM(E80)</f>
        <v>20663.55</v>
      </c>
      <c r="F79" s="104">
        <f>SUM(F80)</f>
        <v>19246</v>
      </c>
      <c r="G79" s="104">
        <f>SUM(G80)</f>
        <v>24480</v>
      </c>
      <c r="H79" s="104">
        <f t="shared" ref="H79:I79" si="17">SUM(H80)</f>
        <v>22000</v>
      </c>
      <c r="I79" s="104">
        <f t="shared" si="17"/>
        <v>23000</v>
      </c>
    </row>
    <row r="80" spans="1:9">
      <c r="A80" s="72">
        <v>3121</v>
      </c>
      <c r="B80" s="67"/>
      <c r="C80" s="68"/>
      <c r="D80" s="73" t="s">
        <v>83</v>
      </c>
      <c r="E80" s="108">
        <v>20663.55</v>
      </c>
      <c r="F80" s="115">
        <v>19246</v>
      </c>
      <c r="G80" s="115">
        <v>24480</v>
      </c>
      <c r="H80" s="105">
        <v>22000</v>
      </c>
      <c r="I80" s="105">
        <v>23000</v>
      </c>
    </row>
    <row r="81" spans="1:9">
      <c r="A81" s="70">
        <v>313</v>
      </c>
      <c r="B81" s="67"/>
      <c r="C81" s="68"/>
      <c r="D81" s="73" t="s">
        <v>132</v>
      </c>
      <c r="E81" s="106">
        <f>SUM(E82:E83)</f>
        <v>80342.289999999994</v>
      </c>
      <c r="F81" s="104">
        <f>SUM(F82:F84)</f>
        <v>76169.58</v>
      </c>
      <c r="G81" s="104">
        <f>SUM(G82:G84)</f>
        <v>120512.63</v>
      </c>
      <c r="H81" s="104">
        <f t="shared" ref="H81:I81" si="18">SUM(H82:H84)</f>
        <v>122998</v>
      </c>
      <c r="I81" s="104">
        <f t="shared" si="18"/>
        <v>123081</v>
      </c>
    </row>
    <row r="82" spans="1:9" ht="26.25">
      <c r="A82" s="72">
        <v>3131</v>
      </c>
      <c r="B82" s="67"/>
      <c r="C82" s="68"/>
      <c r="D82" s="73" t="s">
        <v>133</v>
      </c>
      <c r="E82" s="105"/>
      <c r="F82" s="105"/>
      <c r="G82" s="105"/>
      <c r="H82" s="105"/>
      <c r="I82" s="105"/>
    </row>
    <row r="83" spans="1:9" ht="26.25">
      <c r="A83" s="72">
        <v>3132</v>
      </c>
      <c r="B83" s="67"/>
      <c r="C83" s="68"/>
      <c r="D83" s="73" t="s">
        <v>134</v>
      </c>
      <c r="E83" s="108">
        <v>80342.289999999994</v>
      </c>
      <c r="F83" s="108">
        <v>76169.58</v>
      </c>
      <c r="G83" s="108">
        <v>120512.63</v>
      </c>
      <c r="H83" s="108">
        <v>122998</v>
      </c>
      <c r="I83" s="108">
        <v>123081</v>
      </c>
    </row>
    <row r="84" spans="1:9">
      <c r="A84" s="66">
        <v>32</v>
      </c>
      <c r="B84" s="67"/>
      <c r="C84" s="68"/>
      <c r="D84" s="69" t="s">
        <v>20</v>
      </c>
      <c r="E84" s="108">
        <f>SUM(E85,E90,E98,E108)</f>
        <v>54474.239999999998</v>
      </c>
      <c r="F84" s="104"/>
      <c r="G84" s="104"/>
      <c r="H84" s="105"/>
      <c r="I84" s="105"/>
    </row>
    <row r="85" spans="1:9">
      <c r="A85" s="70">
        <v>321</v>
      </c>
      <c r="B85" s="67"/>
      <c r="C85" s="68"/>
      <c r="D85" s="71" t="s">
        <v>135</v>
      </c>
      <c r="E85" s="104">
        <f>SUM(E86:E89)</f>
        <v>16440.82</v>
      </c>
      <c r="F85" s="104">
        <f>SUM(F86:F89)</f>
        <v>12802.86</v>
      </c>
      <c r="G85" s="104">
        <f>SUM(G86:G89)</f>
        <v>16007.78</v>
      </c>
      <c r="H85" s="104">
        <f t="shared" ref="H85:I85" si="19">SUM(H86:H89)</f>
        <v>16008</v>
      </c>
      <c r="I85" s="104">
        <f t="shared" si="19"/>
        <v>16008</v>
      </c>
    </row>
    <row r="86" spans="1:9">
      <c r="A86" s="72">
        <v>3211</v>
      </c>
      <c r="B86" s="67"/>
      <c r="C86" s="68"/>
      <c r="D86" s="73" t="s">
        <v>88</v>
      </c>
      <c r="E86" s="105">
        <v>988.68</v>
      </c>
      <c r="F86" s="108"/>
      <c r="G86" s="108"/>
      <c r="H86" s="105"/>
      <c r="I86" s="105"/>
    </row>
    <row r="87" spans="1:9" ht="26.25">
      <c r="A87" s="72">
        <v>3212</v>
      </c>
      <c r="B87" s="67"/>
      <c r="C87" s="68"/>
      <c r="D87" s="73" t="s">
        <v>136</v>
      </c>
      <c r="E87" s="108">
        <v>15452.14</v>
      </c>
      <c r="F87" s="108">
        <v>12802.86</v>
      </c>
      <c r="G87" s="108">
        <v>16007.78</v>
      </c>
      <c r="H87" s="108">
        <v>16008</v>
      </c>
      <c r="I87" s="108">
        <v>16008</v>
      </c>
    </row>
    <row r="88" spans="1:9">
      <c r="A88" s="72">
        <v>3213</v>
      </c>
      <c r="B88" s="67"/>
      <c r="C88" s="68"/>
      <c r="D88" s="73" t="s">
        <v>137</v>
      </c>
      <c r="E88" s="105"/>
      <c r="F88" s="108"/>
      <c r="G88" s="108"/>
      <c r="H88" s="105"/>
      <c r="I88" s="105"/>
    </row>
    <row r="89" spans="1:9" ht="26.25">
      <c r="A89" s="72">
        <v>3214</v>
      </c>
      <c r="B89" s="67"/>
      <c r="C89" s="68"/>
      <c r="D89" s="73" t="s">
        <v>138</v>
      </c>
      <c r="E89" s="105"/>
      <c r="F89" s="108"/>
      <c r="G89" s="108"/>
      <c r="H89" s="105"/>
      <c r="I89" s="105"/>
    </row>
    <row r="90" spans="1:9">
      <c r="A90" s="74">
        <v>322</v>
      </c>
      <c r="B90" s="75"/>
      <c r="C90" s="76"/>
      <c r="D90" s="77" t="s">
        <v>91</v>
      </c>
      <c r="E90" s="116">
        <f>SUM(E91:E97)</f>
        <v>35936.49</v>
      </c>
      <c r="F90" s="109">
        <v>48654</v>
      </c>
      <c r="G90" s="109">
        <f>SUM(G91:G97)</f>
        <v>45411.519999999997</v>
      </c>
      <c r="H90" s="109">
        <f t="shared" ref="H90:I90" si="20">SUM(H91:H97)</f>
        <v>45412</v>
      </c>
      <c r="I90" s="109">
        <f t="shared" si="20"/>
        <v>45412</v>
      </c>
    </row>
    <row r="91" spans="1:9" ht="26.25">
      <c r="A91" s="72">
        <v>3221</v>
      </c>
      <c r="B91" s="67"/>
      <c r="C91" s="68"/>
      <c r="D91" s="73" t="s">
        <v>139</v>
      </c>
      <c r="E91" s="105"/>
      <c r="F91" s="108"/>
      <c r="G91" s="108"/>
      <c r="H91" s="105"/>
      <c r="I91" s="105"/>
    </row>
    <row r="92" spans="1:9">
      <c r="A92" s="72">
        <v>3222</v>
      </c>
      <c r="B92" s="67"/>
      <c r="C92" s="68"/>
      <c r="D92" s="73" t="s">
        <v>123</v>
      </c>
      <c r="E92" s="105">
        <v>35936.49</v>
      </c>
      <c r="F92" s="108">
        <v>48654.06</v>
      </c>
      <c r="G92" s="108">
        <v>45411.519999999997</v>
      </c>
      <c r="H92" s="108">
        <v>45412</v>
      </c>
      <c r="I92" s="108">
        <v>45412</v>
      </c>
    </row>
    <row r="93" spans="1:9">
      <c r="A93" s="72">
        <v>3223</v>
      </c>
      <c r="B93" s="67"/>
      <c r="C93" s="68"/>
      <c r="D93" s="73" t="s">
        <v>93</v>
      </c>
      <c r="E93" s="105"/>
      <c r="F93" s="108"/>
      <c r="G93" s="108"/>
      <c r="H93" s="105"/>
      <c r="I93" s="105"/>
    </row>
    <row r="94" spans="1:9" ht="26.25">
      <c r="A94" s="78">
        <v>3224</v>
      </c>
      <c r="B94" s="79"/>
      <c r="C94" s="80"/>
      <c r="D94" s="81" t="s">
        <v>140</v>
      </c>
      <c r="E94" s="117"/>
      <c r="F94" s="110"/>
      <c r="G94" s="110"/>
      <c r="H94" s="117"/>
      <c r="I94" s="117"/>
    </row>
    <row r="95" spans="1:9">
      <c r="A95" s="82">
        <v>3225</v>
      </c>
      <c r="B95" s="75"/>
      <c r="C95" s="76"/>
      <c r="D95" s="83" t="s">
        <v>95</v>
      </c>
      <c r="E95" s="111"/>
      <c r="F95" s="112"/>
      <c r="G95" s="112"/>
      <c r="H95" s="111"/>
      <c r="I95" s="111"/>
    </row>
    <row r="96" spans="1:9" ht="26.25">
      <c r="A96" s="72">
        <v>3226</v>
      </c>
      <c r="B96" s="67"/>
      <c r="C96" s="68"/>
      <c r="D96" s="73" t="s">
        <v>141</v>
      </c>
      <c r="E96" s="105"/>
      <c r="F96" s="105"/>
      <c r="G96" s="105"/>
      <c r="H96" s="105"/>
      <c r="I96" s="105"/>
    </row>
    <row r="97" spans="1:9" ht="26.25">
      <c r="A97" s="78">
        <v>3227</v>
      </c>
      <c r="B97" s="79"/>
      <c r="C97" s="80"/>
      <c r="D97" s="81" t="s">
        <v>142</v>
      </c>
      <c r="E97" s="117"/>
      <c r="F97" s="110"/>
      <c r="G97" s="110"/>
      <c r="H97" s="117"/>
      <c r="I97" s="117"/>
    </row>
    <row r="98" spans="1:9">
      <c r="A98" s="84">
        <v>323</v>
      </c>
      <c r="B98" s="75"/>
      <c r="C98" s="76"/>
      <c r="D98" s="85" t="s">
        <v>97</v>
      </c>
      <c r="E98" s="109">
        <f t="shared" ref="E98" si="21">SUM(E99:E107)</f>
        <v>400</v>
      </c>
      <c r="F98" s="109">
        <f>SUM(F99:F107)</f>
        <v>0</v>
      </c>
      <c r="G98" s="109">
        <f>SUM(G99:G107)</f>
        <v>0</v>
      </c>
      <c r="H98" s="111"/>
      <c r="I98" s="111"/>
    </row>
    <row r="99" spans="1:9">
      <c r="A99" s="72">
        <v>3231</v>
      </c>
      <c r="B99" s="67"/>
      <c r="C99" s="68"/>
      <c r="D99" s="73" t="s">
        <v>143</v>
      </c>
      <c r="E99" s="105"/>
      <c r="F99" s="108"/>
      <c r="G99" s="108"/>
      <c r="H99" s="105"/>
      <c r="I99" s="105"/>
    </row>
    <row r="100" spans="1:9" ht="26.25">
      <c r="A100" s="72">
        <v>3232</v>
      </c>
      <c r="B100" s="67"/>
      <c r="C100" s="68"/>
      <c r="D100" s="73" t="s">
        <v>144</v>
      </c>
      <c r="E100" s="105"/>
      <c r="F100" s="108"/>
      <c r="G100" s="108"/>
      <c r="H100" s="105"/>
      <c r="I100" s="105"/>
    </row>
    <row r="101" spans="1:9">
      <c r="A101" s="72">
        <v>3233</v>
      </c>
      <c r="B101" s="67"/>
      <c r="C101" s="68"/>
      <c r="D101" s="73" t="s">
        <v>145</v>
      </c>
      <c r="E101" s="105"/>
      <c r="F101" s="105"/>
      <c r="G101" s="105"/>
      <c r="H101" s="105"/>
      <c r="I101" s="105"/>
    </row>
    <row r="102" spans="1:9">
      <c r="A102" s="72">
        <v>3234</v>
      </c>
      <c r="B102" s="67"/>
      <c r="C102" s="68"/>
      <c r="D102" s="73" t="s">
        <v>101</v>
      </c>
      <c r="E102" s="105"/>
      <c r="F102" s="108"/>
      <c r="G102" s="108"/>
      <c r="H102" s="105"/>
      <c r="I102" s="105"/>
    </row>
    <row r="103" spans="1:9">
      <c r="A103" s="72">
        <v>3235</v>
      </c>
      <c r="B103" s="67"/>
      <c r="C103" s="68"/>
      <c r="D103" s="86" t="s">
        <v>146</v>
      </c>
      <c r="E103" s="105"/>
      <c r="F103" s="108"/>
      <c r="G103" s="108"/>
      <c r="H103" s="105"/>
      <c r="I103" s="105"/>
    </row>
    <row r="104" spans="1:9">
      <c r="A104" s="72">
        <v>3236</v>
      </c>
      <c r="B104" s="67"/>
      <c r="C104" s="68"/>
      <c r="D104" s="73" t="s">
        <v>147</v>
      </c>
      <c r="E104" s="105"/>
      <c r="F104" s="108"/>
      <c r="G104" s="108"/>
      <c r="H104" s="105"/>
      <c r="I104" s="105"/>
    </row>
    <row r="105" spans="1:9">
      <c r="A105" s="72">
        <v>3237</v>
      </c>
      <c r="B105" s="67"/>
      <c r="C105" s="68"/>
      <c r="D105" s="73" t="s">
        <v>148</v>
      </c>
      <c r="E105" s="105"/>
      <c r="F105" s="108"/>
      <c r="G105" s="108"/>
      <c r="H105" s="105"/>
      <c r="I105" s="105"/>
    </row>
    <row r="106" spans="1:9">
      <c r="A106" s="72">
        <v>3238</v>
      </c>
      <c r="B106" s="67"/>
      <c r="C106" s="68"/>
      <c r="D106" s="73" t="s">
        <v>105</v>
      </c>
      <c r="E106" s="105"/>
      <c r="F106" s="108"/>
      <c r="G106" s="108"/>
      <c r="H106" s="105"/>
      <c r="I106" s="105"/>
    </row>
    <row r="107" spans="1:9">
      <c r="A107" s="72">
        <v>3239</v>
      </c>
      <c r="B107" s="67"/>
      <c r="C107" s="68"/>
      <c r="D107" s="73" t="s">
        <v>106</v>
      </c>
      <c r="E107" s="108">
        <v>400</v>
      </c>
      <c r="F107" s="108"/>
      <c r="G107" s="108"/>
      <c r="H107" s="105"/>
      <c r="I107" s="105"/>
    </row>
    <row r="108" spans="1:9" ht="26.25">
      <c r="A108" s="66">
        <v>329</v>
      </c>
      <c r="B108" s="67"/>
      <c r="C108" s="68"/>
      <c r="D108" s="73" t="s">
        <v>149</v>
      </c>
      <c r="E108" s="104">
        <f>SUM(E109:E110)</f>
        <v>1696.93</v>
      </c>
      <c r="F108" s="104">
        <f t="shared" ref="F108" si="22">SUM(F109:F110)</f>
        <v>1679</v>
      </c>
      <c r="G108" s="104">
        <f t="shared" ref="G108:I108" si="23">SUM(G109:G110)</f>
        <v>0</v>
      </c>
      <c r="H108" s="104">
        <f t="shared" si="23"/>
        <v>0</v>
      </c>
      <c r="I108" s="104">
        <f t="shared" si="23"/>
        <v>0</v>
      </c>
    </row>
    <row r="109" spans="1:9">
      <c r="A109" s="72">
        <v>3295</v>
      </c>
      <c r="B109" s="67"/>
      <c r="C109" s="68"/>
      <c r="D109" s="73" t="s">
        <v>150</v>
      </c>
      <c r="E109" s="108">
        <v>1696.93</v>
      </c>
      <c r="F109" s="108">
        <v>1679</v>
      </c>
      <c r="G109" s="108"/>
      <c r="H109" s="105"/>
      <c r="I109" s="105"/>
    </row>
    <row r="110" spans="1:9">
      <c r="A110" s="72">
        <v>3299</v>
      </c>
      <c r="B110" s="67"/>
      <c r="C110" s="68"/>
      <c r="D110" s="73" t="s">
        <v>168</v>
      </c>
      <c r="E110" s="108"/>
      <c r="F110" s="108"/>
      <c r="G110" s="108"/>
      <c r="H110" s="105"/>
      <c r="I110" s="105"/>
    </row>
    <row r="111" spans="1:9">
      <c r="A111" s="66">
        <v>34</v>
      </c>
      <c r="B111" s="67"/>
      <c r="C111" s="68"/>
      <c r="D111" s="69" t="s">
        <v>152</v>
      </c>
      <c r="E111" s="105"/>
      <c r="F111" s="104"/>
      <c r="G111" s="104"/>
      <c r="H111" s="105"/>
      <c r="I111" s="105"/>
    </row>
    <row r="112" spans="1:9">
      <c r="A112" s="70">
        <v>343</v>
      </c>
      <c r="B112" s="67"/>
      <c r="C112" s="68"/>
      <c r="D112" s="71" t="s">
        <v>112</v>
      </c>
      <c r="E112" s="104">
        <f t="shared" ref="E112" si="24">SUM(E113:E116)</f>
        <v>0</v>
      </c>
      <c r="F112" s="104">
        <f>SUM(F113:F116)</f>
        <v>0</v>
      </c>
      <c r="G112" s="104">
        <f>SUM(G113:G116)</f>
        <v>0</v>
      </c>
      <c r="H112" s="105"/>
      <c r="I112" s="105"/>
    </row>
    <row r="113" spans="1:9" ht="26.25">
      <c r="A113" s="72">
        <v>3431</v>
      </c>
      <c r="B113" s="67"/>
      <c r="C113" s="68"/>
      <c r="D113" s="73" t="s">
        <v>113</v>
      </c>
      <c r="E113" s="105"/>
      <c r="F113" s="108"/>
      <c r="G113" s="108"/>
      <c r="H113" s="105"/>
      <c r="I113" s="105"/>
    </row>
    <row r="114" spans="1:9" ht="26.25">
      <c r="A114" s="72">
        <v>3432</v>
      </c>
      <c r="B114" s="67"/>
      <c r="C114" s="68"/>
      <c r="D114" s="73" t="s">
        <v>153</v>
      </c>
      <c r="E114" s="105"/>
      <c r="F114" s="105"/>
      <c r="G114" s="105"/>
      <c r="H114" s="105"/>
      <c r="I114" s="105"/>
    </row>
    <row r="115" spans="1:9">
      <c r="A115" s="72">
        <v>3433</v>
      </c>
      <c r="B115" s="67"/>
      <c r="C115" s="68"/>
      <c r="D115" s="73" t="s">
        <v>154</v>
      </c>
      <c r="E115" s="105"/>
      <c r="F115" s="105"/>
      <c r="G115" s="105"/>
      <c r="H115" s="105"/>
      <c r="I115" s="105"/>
    </row>
    <row r="116" spans="1:9" ht="26.25">
      <c r="A116" s="72">
        <v>3434</v>
      </c>
      <c r="B116" s="67"/>
      <c r="C116" s="68"/>
      <c r="D116" s="73" t="s">
        <v>155</v>
      </c>
      <c r="E116" s="105"/>
      <c r="F116" s="105"/>
      <c r="G116" s="105"/>
      <c r="H116" s="105"/>
      <c r="I116" s="105"/>
    </row>
    <row r="117" spans="1:9" ht="26.25">
      <c r="A117" s="66">
        <v>37</v>
      </c>
      <c r="B117" s="67"/>
      <c r="C117" s="68"/>
      <c r="D117" s="73" t="s">
        <v>114</v>
      </c>
      <c r="E117" s="104">
        <v>3731.6</v>
      </c>
      <c r="F117" s="105"/>
      <c r="G117" s="105"/>
      <c r="H117" s="105"/>
      <c r="I117" s="105"/>
    </row>
    <row r="118" spans="1:9" ht="26.25">
      <c r="A118" s="72">
        <v>3722</v>
      </c>
      <c r="B118" s="67"/>
      <c r="C118" s="68"/>
      <c r="D118" s="73" t="s">
        <v>169</v>
      </c>
      <c r="E118" s="108">
        <v>3731.6</v>
      </c>
      <c r="F118" s="105"/>
      <c r="G118" s="105"/>
      <c r="H118" s="105"/>
      <c r="I118" s="105"/>
    </row>
    <row r="119" spans="1:9">
      <c r="A119" s="66">
        <v>38</v>
      </c>
      <c r="B119" s="67"/>
      <c r="C119" s="68"/>
      <c r="D119" s="69" t="s">
        <v>217</v>
      </c>
      <c r="E119" s="104">
        <f>SUM(E120)</f>
        <v>442.69</v>
      </c>
      <c r="F119" s="105"/>
      <c r="G119" s="105"/>
      <c r="H119" s="105"/>
      <c r="I119" s="105"/>
    </row>
    <row r="120" spans="1:9">
      <c r="A120" s="72">
        <v>381</v>
      </c>
      <c r="B120" s="67"/>
      <c r="C120" s="68"/>
      <c r="D120" s="73" t="s">
        <v>218</v>
      </c>
      <c r="E120" s="108">
        <v>442.69</v>
      </c>
      <c r="F120" s="105"/>
      <c r="G120" s="105"/>
      <c r="H120" s="105"/>
      <c r="I120" s="105"/>
    </row>
    <row r="121" spans="1:9">
      <c r="A121" s="72">
        <v>3812</v>
      </c>
      <c r="B121" s="67"/>
      <c r="C121" s="68"/>
      <c r="D121" s="73" t="s">
        <v>219</v>
      </c>
      <c r="E121" s="108">
        <v>442.69</v>
      </c>
      <c r="F121" s="105"/>
      <c r="G121" s="105"/>
      <c r="H121" s="105"/>
      <c r="I121" s="105"/>
    </row>
    <row r="122" spans="1:9" ht="26.25">
      <c r="A122" s="66">
        <v>4</v>
      </c>
      <c r="B122" s="67"/>
      <c r="C122" s="68"/>
      <c r="D122" s="69" t="s">
        <v>11</v>
      </c>
      <c r="E122" s="106">
        <f>SUM(E123)</f>
        <v>7149.89</v>
      </c>
      <c r="F122" s="106">
        <f>SUM(F123,)</f>
        <v>0</v>
      </c>
      <c r="G122" s="106">
        <f>SUM(G123,)</f>
        <v>0</v>
      </c>
      <c r="H122" s="105"/>
      <c r="I122" s="105"/>
    </row>
    <row r="123" spans="1:9" ht="39">
      <c r="A123" s="66">
        <v>42</v>
      </c>
      <c r="B123" s="67"/>
      <c r="C123" s="68"/>
      <c r="D123" s="69" t="s">
        <v>26</v>
      </c>
      <c r="E123" s="104">
        <f>SUM(E124,E129,E132)</f>
        <v>7149.89</v>
      </c>
      <c r="F123" s="108"/>
      <c r="G123" s="108"/>
      <c r="H123" s="105"/>
      <c r="I123" s="105"/>
    </row>
    <row r="124" spans="1:9">
      <c r="A124" s="70">
        <v>421</v>
      </c>
      <c r="B124" s="67"/>
      <c r="C124" s="68"/>
      <c r="D124" s="71" t="s">
        <v>156</v>
      </c>
      <c r="E124" s="105"/>
      <c r="F124" s="105"/>
      <c r="G124" s="105"/>
      <c r="H124" s="105"/>
      <c r="I124" s="105"/>
    </row>
    <row r="125" spans="1:9">
      <c r="A125" s="72">
        <v>4211</v>
      </c>
      <c r="B125" s="67"/>
      <c r="C125" s="68"/>
      <c r="D125" s="73" t="s">
        <v>157</v>
      </c>
      <c r="E125" s="105"/>
      <c r="F125" s="105"/>
      <c r="G125" s="105"/>
      <c r="H125" s="105"/>
      <c r="I125" s="105"/>
    </row>
    <row r="126" spans="1:9">
      <c r="A126" s="72">
        <v>4212</v>
      </c>
      <c r="B126" s="67"/>
      <c r="C126" s="68"/>
      <c r="D126" s="73" t="s">
        <v>158</v>
      </c>
      <c r="E126" s="105"/>
      <c r="F126" s="105"/>
      <c r="G126" s="105"/>
      <c r="H126" s="105"/>
      <c r="I126" s="105"/>
    </row>
    <row r="127" spans="1:9" ht="26.25">
      <c r="A127" s="72">
        <v>4213</v>
      </c>
      <c r="B127" s="67"/>
      <c r="C127" s="68"/>
      <c r="D127" s="73" t="s">
        <v>159</v>
      </c>
      <c r="E127" s="105"/>
      <c r="F127" s="105"/>
      <c r="G127" s="105"/>
      <c r="H127" s="105"/>
      <c r="I127" s="105"/>
    </row>
    <row r="128" spans="1:9">
      <c r="A128" s="72">
        <v>4214</v>
      </c>
      <c r="B128" s="67"/>
      <c r="C128" s="68"/>
      <c r="D128" s="73" t="s">
        <v>160</v>
      </c>
      <c r="E128" s="105"/>
      <c r="F128" s="105"/>
      <c r="G128" s="105"/>
      <c r="H128" s="105"/>
      <c r="I128" s="105"/>
    </row>
    <row r="129" spans="1:9">
      <c r="A129" s="66">
        <v>422</v>
      </c>
      <c r="B129" s="67"/>
      <c r="C129" s="68"/>
      <c r="D129" s="69" t="s">
        <v>161</v>
      </c>
      <c r="E129" s="105"/>
      <c r="F129" s="108"/>
      <c r="G129" s="108"/>
      <c r="H129" s="105"/>
      <c r="I129" s="105"/>
    </row>
    <row r="130" spans="1:9">
      <c r="A130" s="87">
        <v>4221</v>
      </c>
      <c r="B130" s="67"/>
      <c r="C130" s="68"/>
      <c r="D130" s="73" t="s">
        <v>118</v>
      </c>
      <c r="E130" s="105"/>
      <c r="F130" s="108"/>
      <c r="G130" s="108"/>
      <c r="H130" s="105"/>
      <c r="I130" s="105"/>
    </row>
    <row r="131" spans="1:9">
      <c r="A131" s="72">
        <v>4226</v>
      </c>
      <c r="B131" s="67"/>
      <c r="C131" s="68"/>
      <c r="D131" s="73" t="s">
        <v>119</v>
      </c>
      <c r="E131" s="105"/>
      <c r="F131" s="108"/>
      <c r="G131" s="108"/>
      <c r="H131" s="105"/>
      <c r="I131" s="105"/>
    </row>
    <row r="132" spans="1:9" ht="26.25">
      <c r="A132" s="66">
        <v>424</v>
      </c>
      <c r="B132" s="67"/>
      <c r="C132" s="68"/>
      <c r="D132" s="69" t="s">
        <v>162</v>
      </c>
      <c r="E132" s="104">
        <v>7149.89</v>
      </c>
      <c r="F132" s="107"/>
      <c r="G132" s="107"/>
      <c r="H132" s="105"/>
      <c r="I132" s="105"/>
    </row>
    <row r="133" spans="1:9">
      <c r="A133" s="88">
        <v>4241</v>
      </c>
      <c r="B133" s="67"/>
      <c r="C133" s="68"/>
      <c r="D133" s="89" t="s">
        <v>121</v>
      </c>
      <c r="E133" s="108">
        <v>7149.89</v>
      </c>
      <c r="F133" s="107"/>
      <c r="G133" s="107">
        <v>300</v>
      </c>
      <c r="H133" s="105">
        <v>300</v>
      </c>
      <c r="I133" s="105">
        <v>300</v>
      </c>
    </row>
    <row r="134" spans="1:9">
      <c r="A134" s="67"/>
      <c r="B134" s="67"/>
      <c r="C134" s="90"/>
      <c r="D134" s="69" t="s">
        <v>163</v>
      </c>
      <c r="E134" s="104">
        <f>SUM(E122,E72)</f>
        <v>686312.25</v>
      </c>
      <c r="F134" s="113">
        <v>651929</v>
      </c>
      <c r="G134" s="113">
        <f>SUM(G72,G133)</f>
        <v>950798.52</v>
      </c>
      <c r="H134" s="113">
        <f t="shared" ref="H134:I134" si="25">SUM(H72,H133)</f>
        <v>964846</v>
      </c>
      <c r="I134" s="113">
        <f t="shared" si="25"/>
        <v>969527</v>
      </c>
    </row>
    <row r="135" spans="1:9">
      <c r="A135" s="184" t="s">
        <v>127</v>
      </c>
      <c r="B135" s="185"/>
      <c r="C135" s="186"/>
      <c r="D135" s="122" t="s">
        <v>170</v>
      </c>
      <c r="E135" s="123"/>
      <c r="F135" s="123"/>
      <c r="G135" s="123"/>
      <c r="H135" s="123"/>
      <c r="I135" s="123"/>
    </row>
    <row r="136" spans="1:9">
      <c r="A136" s="184" t="s">
        <v>165</v>
      </c>
      <c r="B136" s="185"/>
      <c r="C136" s="186"/>
      <c r="D136" s="122" t="s">
        <v>229</v>
      </c>
      <c r="E136" s="123"/>
      <c r="F136" s="123"/>
      <c r="G136" s="123"/>
      <c r="H136" s="123"/>
      <c r="I136" s="123"/>
    </row>
    <row r="137" spans="1:9">
      <c r="A137" s="190" t="s">
        <v>171</v>
      </c>
      <c r="B137" s="191"/>
      <c r="C137" s="192"/>
      <c r="D137" s="124" t="s">
        <v>172</v>
      </c>
      <c r="E137" s="123"/>
      <c r="F137" s="123"/>
      <c r="G137" s="123"/>
      <c r="H137" s="123"/>
      <c r="I137" s="125"/>
    </row>
    <row r="138" spans="1:9">
      <c r="A138" s="66">
        <v>3</v>
      </c>
      <c r="B138" s="67"/>
      <c r="C138" s="68"/>
      <c r="D138" s="69" t="s">
        <v>9</v>
      </c>
      <c r="E138" s="104">
        <f>SUM(E150,E179,E185,E139)</f>
        <v>1743.69</v>
      </c>
      <c r="F138" s="104">
        <f>SUM(F150,F179)</f>
        <v>2700</v>
      </c>
      <c r="G138" s="104">
        <f>SUM(G150,G179)</f>
        <v>2205</v>
      </c>
      <c r="H138" s="104">
        <f t="shared" ref="H138:I138" si="26">SUM(H150,H179)</f>
        <v>1205</v>
      </c>
      <c r="I138" s="104">
        <f t="shared" si="26"/>
        <v>1205</v>
      </c>
    </row>
    <row r="139" spans="1:9">
      <c r="A139" s="66">
        <v>31</v>
      </c>
      <c r="B139" s="67"/>
      <c r="C139" s="68"/>
      <c r="D139" s="69" t="s">
        <v>10</v>
      </c>
      <c r="E139" s="106">
        <v>80</v>
      </c>
      <c r="F139" s="105"/>
      <c r="G139" s="105"/>
      <c r="H139" s="105"/>
      <c r="I139" s="105"/>
    </row>
    <row r="140" spans="1:9">
      <c r="A140" s="70">
        <v>311</v>
      </c>
      <c r="B140" s="67"/>
      <c r="C140" s="68"/>
      <c r="D140" s="71" t="s">
        <v>130</v>
      </c>
      <c r="E140" s="105"/>
      <c r="F140" s="105"/>
      <c r="G140" s="105"/>
      <c r="H140" s="105"/>
      <c r="I140" s="105"/>
    </row>
    <row r="141" spans="1:9">
      <c r="A141" s="72">
        <v>3111</v>
      </c>
      <c r="B141" s="67"/>
      <c r="C141" s="68"/>
      <c r="D141" s="73" t="s">
        <v>80</v>
      </c>
      <c r="E141" s="105"/>
      <c r="F141" s="105"/>
      <c r="G141" s="105"/>
      <c r="H141" s="105"/>
      <c r="I141" s="105"/>
    </row>
    <row r="142" spans="1:9">
      <c r="A142" s="72">
        <v>3112</v>
      </c>
      <c r="B142" s="67"/>
      <c r="C142" s="68"/>
      <c r="D142" s="73" t="s">
        <v>131</v>
      </c>
      <c r="E142" s="105"/>
      <c r="F142" s="105"/>
      <c r="G142" s="105"/>
      <c r="H142" s="105"/>
      <c r="I142" s="105"/>
    </row>
    <row r="143" spans="1:9">
      <c r="A143" s="72">
        <v>3113</v>
      </c>
      <c r="B143" s="67"/>
      <c r="C143" s="68"/>
      <c r="D143" s="73" t="s">
        <v>81</v>
      </c>
      <c r="E143" s="105"/>
      <c r="F143" s="105"/>
      <c r="G143" s="105"/>
      <c r="H143" s="105"/>
      <c r="I143" s="105"/>
    </row>
    <row r="144" spans="1:9">
      <c r="A144" s="72">
        <v>3114</v>
      </c>
      <c r="B144" s="67"/>
      <c r="C144" s="68"/>
      <c r="D144" s="73" t="s">
        <v>82</v>
      </c>
      <c r="E144" s="105"/>
      <c r="F144" s="105"/>
      <c r="G144" s="105"/>
      <c r="H144" s="105"/>
      <c r="I144" s="105"/>
    </row>
    <row r="145" spans="1:9">
      <c r="A145" s="70">
        <v>312</v>
      </c>
      <c r="B145" s="67"/>
      <c r="C145" s="68"/>
      <c r="D145" s="71" t="s">
        <v>83</v>
      </c>
      <c r="E145" s="106">
        <v>80</v>
      </c>
      <c r="F145" s="105"/>
      <c r="G145" s="105"/>
      <c r="H145" s="105"/>
      <c r="I145" s="105"/>
    </row>
    <row r="146" spans="1:9">
      <c r="A146" s="72">
        <v>3121</v>
      </c>
      <c r="B146" s="67"/>
      <c r="C146" s="68"/>
      <c r="D146" s="73" t="s">
        <v>83</v>
      </c>
      <c r="E146" s="105">
        <v>80</v>
      </c>
      <c r="F146" s="105"/>
      <c r="G146" s="105"/>
      <c r="H146" s="105"/>
      <c r="I146" s="105"/>
    </row>
    <row r="147" spans="1:9">
      <c r="A147" s="70">
        <v>313</v>
      </c>
      <c r="B147" s="67"/>
      <c r="C147" s="68"/>
      <c r="D147" s="73" t="s">
        <v>132</v>
      </c>
      <c r="E147" s="105"/>
      <c r="F147" s="105"/>
      <c r="G147" s="105"/>
      <c r="H147" s="105"/>
      <c r="I147" s="105"/>
    </row>
    <row r="148" spans="1:9" ht="26.25">
      <c r="A148" s="72">
        <v>3131</v>
      </c>
      <c r="B148" s="67"/>
      <c r="C148" s="68"/>
      <c r="D148" s="73" t="s">
        <v>133</v>
      </c>
      <c r="E148" s="105"/>
      <c r="F148" s="105"/>
      <c r="G148" s="105"/>
      <c r="H148" s="105"/>
      <c r="I148" s="105"/>
    </row>
    <row r="149" spans="1:9" ht="26.25">
      <c r="A149" s="72">
        <v>3132</v>
      </c>
      <c r="B149" s="67"/>
      <c r="C149" s="68"/>
      <c r="D149" s="73" t="s">
        <v>134</v>
      </c>
      <c r="E149" s="105"/>
      <c r="F149" s="105"/>
      <c r="G149" s="105"/>
      <c r="H149" s="105"/>
      <c r="I149" s="105"/>
    </row>
    <row r="150" spans="1:9">
      <c r="A150" s="66">
        <v>32</v>
      </c>
      <c r="B150" s="67"/>
      <c r="C150" s="68"/>
      <c r="D150" s="69" t="s">
        <v>20</v>
      </c>
      <c r="E150" s="104">
        <f t="shared" ref="E150" si="27">SUM(E151,E156,E164,E174,E180)</f>
        <v>1652.42</v>
      </c>
      <c r="F150" s="104">
        <f>SUM(F151,F156,F164,F174,F180)</f>
        <v>2700</v>
      </c>
      <c r="G150" s="104">
        <f>SUM(G151,G156,G164,G174,G180)</f>
        <v>2205</v>
      </c>
      <c r="H150" s="104">
        <f t="shared" ref="H150:I150" si="28">SUM(H151,H156,H164,H174,H180)</f>
        <v>1205</v>
      </c>
      <c r="I150" s="104">
        <f t="shared" si="28"/>
        <v>1205</v>
      </c>
    </row>
    <row r="151" spans="1:9">
      <c r="A151" s="70">
        <v>321</v>
      </c>
      <c r="B151" s="67"/>
      <c r="C151" s="68"/>
      <c r="D151" s="71" t="s">
        <v>135</v>
      </c>
      <c r="E151" s="105">
        <v>84.3</v>
      </c>
      <c r="F151" s="104">
        <v>200</v>
      </c>
      <c r="G151" s="104">
        <v>200</v>
      </c>
      <c r="H151" s="104">
        <v>200</v>
      </c>
      <c r="I151" s="104">
        <v>200</v>
      </c>
    </row>
    <row r="152" spans="1:9">
      <c r="A152" s="72">
        <v>3211</v>
      </c>
      <c r="B152" s="67"/>
      <c r="C152" s="68"/>
      <c r="D152" s="73" t="s">
        <v>88</v>
      </c>
      <c r="E152" s="105">
        <v>84.3</v>
      </c>
      <c r="F152" s="108">
        <v>200</v>
      </c>
      <c r="G152" s="108">
        <v>200</v>
      </c>
      <c r="H152" s="105">
        <v>200</v>
      </c>
      <c r="I152" s="105">
        <v>200</v>
      </c>
    </row>
    <row r="153" spans="1:9" ht="26.25">
      <c r="A153" s="72">
        <v>3212</v>
      </c>
      <c r="B153" s="67"/>
      <c r="C153" s="68"/>
      <c r="D153" s="73" t="s">
        <v>136</v>
      </c>
      <c r="E153" s="105"/>
      <c r="F153" s="105"/>
      <c r="G153" s="105"/>
      <c r="H153" s="105"/>
      <c r="I153" s="105"/>
    </row>
    <row r="154" spans="1:9">
      <c r="A154" s="72">
        <v>3213</v>
      </c>
      <c r="B154" s="67"/>
      <c r="C154" s="68"/>
      <c r="D154" s="73" t="s">
        <v>137</v>
      </c>
      <c r="E154" s="105"/>
      <c r="F154" s="108"/>
      <c r="G154" s="108"/>
      <c r="H154" s="105"/>
      <c r="I154" s="105"/>
    </row>
    <row r="155" spans="1:9" ht="26.25">
      <c r="A155" s="72">
        <v>3214</v>
      </c>
      <c r="B155" s="67"/>
      <c r="C155" s="68"/>
      <c r="D155" s="73" t="s">
        <v>138</v>
      </c>
      <c r="E155" s="105"/>
      <c r="F155" s="108"/>
      <c r="G155" s="108"/>
      <c r="H155" s="105"/>
      <c r="I155" s="105"/>
    </row>
    <row r="156" spans="1:9">
      <c r="A156" s="74">
        <v>322</v>
      </c>
      <c r="B156" s="75"/>
      <c r="C156" s="76"/>
      <c r="D156" s="77" t="s">
        <v>91</v>
      </c>
      <c r="E156" s="109">
        <f>SUM(E157:E163)</f>
        <v>1003.15</v>
      </c>
      <c r="F156" s="109">
        <f>SUM(F157:F163)</f>
        <v>2000</v>
      </c>
      <c r="G156" s="109">
        <f>SUM(G157:G163)</f>
        <v>1500</v>
      </c>
      <c r="H156" s="109">
        <f t="shared" ref="H156:I156" si="29">SUM(H157:H163)</f>
        <v>500</v>
      </c>
      <c r="I156" s="109">
        <f t="shared" si="29"/>
        <v>500</v>
      </c>
    </row>
    <row r="157" spans="1:9" ht="26.25">
      <c r="A157" s="72">
        <v>3221</v>
      </c>
      <c r="B157" s="67"/>
      <c r="C157" s="68"/>
      <c r="D157" s="73" t="s">
        <v>139</v>
      </c>
      <c r="E157" s="108">
        <v>321.39999999999998</v>
      </c>
      <c r="F157" s="108">
        <v>800</v>
      </c>
      <c r="G157" s="108">
        <v>800</v>
      </c>
      <c r="H157" s="108"/>
      <c r="I157" s="108"/>
    </row>
    <row r="158" spans="1:9">
      <c r="A158" s="72">
        <v>3222</v>
      </c>
      <c r="B158" s="67"/>
      <c r="C158" s="68"/>
      <c r="D158" s="73" t="s">
        <v>123</v>
      </c>
      <c r="E158" s="105">
        <v>44.84</v>
      </c>
      <c r="F158" s="108">
        <v>200</v>
      </c>
      <c r="G158" s="108">
        <v>200</v>
      </c>
      <c r="H158" s="108"/>
      <c r="I158" s="108"/>
    </row>
    <row r="159" spans="1:9">
      <c r="A159" s="72">
        <v>3223</v>
      </c>
      <c r="B159" s="67"/>
      <c r="C159" s="68"/>
      <c r="D159" s="73" t="s">
        <v>93</v>
      </c>
      <c r="E159" s="105"/>
      <c r="F159" s="108"/>
      <c r="G159" s="108"/>
      <c r="H159" s="105"/>
      <c r="I159" s="105"/>
    </row>
    <row r="160" spans="1:9" ht="26.25">
      <c r="A160" s="78">
        <v>3224</v>
      </c>
      <c r="B160" s="79"/>
      <c r="C160" s="80"/>
      <c r="D160" s="81" t="s">
        <v>140</v>
      </c>
      <c r="E160" s="118">
        <v>636.91</v>
      </c>
      <c r="F160" s="110">
        <v>500</v>
      </c>
      <c r="G160" s="110">
        <v>500</v>
      </c>
      <c r="H160" s="110">
        <v>500</v>
      </c>
      <c r="I160" s="110">
        <v>500</v>
      </c>
    </row>
    <row r="161" spans="1:9">
      <c r="A161" s="82">
        <v>3225</v>
      </c>
      <c r="B161" s="75"/>
      <c r="C161" s="76"/>
      <c r="D161" s="83" t="s">
        <v>95</v>
      </c>
      <c r="E161" s="111"/>
      <c r="F161" s="112">
        <v>500</v>
      </c>
      <c r="G161" s="112"/>
      <c r="H161" s="112"/>
      <c r="I161" s="112"/>
    </row>
    <row r="162" spans="1:9" ht="26.25">
      <c r="A162" s="72">
        <v>3226</v>
      </c>
      <c r="B162" s="67"/>
      <c r="C162" s="68"/>
      <c r="D162" s="73" t="s">
        <v>141</v>
      </c>
      <c r="E162" s="105"/>
      <c r="F162" s="105"/>
      <c r="G162" s="105"/>
      <c r="H162" s="105"/>
      <c r="I162" s="105"/>
    </row>
    <row r="163" spans="1:9" ht="26.25">
      <c r="A163" s="78">
        <v>3227</v>
      </c>
      <c r="B163" s="79"/>
      <c r="C163" s="80"/>
      <c r="D163" s="81" t="s">
        <v>142</v>
      </c>
      <c r="E163" s="117"/>
      <c r="F163" s="110"/>
      <c r="G163" s="110"/>
      <c r="H163" s="117"/>
      <c r="I163" s="117"/>
    </row>
    <row r="164" spans="1:9">
      <c r="A164" s="84">
        <v>323</v>
      </c>
      <c r="B164" s="75"/>
      <c r="C164" s="76"/>
      <c r="D164" s="85" t="s">
        <v>97</v>
      </c>
      <c r="E164" s="109">
        <f>SUM(E165:E173)</f>
        <v>394.68</v>
      </c>
      <c r="F164" s="109">
        <f>SUM(F165:F173)</f>
        <v>0</v>
      </c>
      <c r="G164" s="109">
        <f>SUM(G165:G173)</f>
        <v>0</v>
      </c>
      <c r="H164" s="109">
        <f t="shared" ref="H164:I164" si="30">SUM(H165:H173)</f>
        <v>0</v>
      </c>
      <c r="I164" s="109">
        <f t="shared" si="30"/>
        <v>0</v>
      </c>
    </row>
    <row r="165" spans="1:9">
      <c r="A165" s="72">
        <v>3231</v>
      </c>
      <c r="B165" s="67"/>
      <c r="C165" s="68"/>
      <c r="D165" s="73" t="s">
        <v>143</v>
      </c>
      <c r="E165" s="105"/>
      <c r="F165" s="108"/>
      <c r="G165" s="108"/>
      <c r="H165" s="105"/>
      <c r="I165" s="105"/>
    </row>
    <row r="166" spans="1:9" ht="26.25">
      <c r="A166" s="72">
        <v>3232</v>
      </c>
      <c r="B166" s="67"/>
      <c r="C166" s="68"/>
      <c r="D166" s="73" t="s">
        <v>144</v>
      </c>
      <c r="E166" s="105"/>
      <c r="F166" s="108"/>
      <c r="G166" s="108"/>
      <c r="H166" s="105"/>
      <c r="I166" s="105"/>
    </row>
    <row r="167" spans="1:9">
      <c r="A167" s="72">
        <v>3233</v>
      </c>
      <c r="B167" s="67"/>
      <c r="C167" s="68"/>
      <c r="D167" s="73" t="s">
        <v>145</v>
      </c>
      <c r="E167" s="105"/>
      <c r="F167" s="105"/>
      <c r="G167" s="105"/>
      <c r="H167" s="105"/>
      <c r="I167" s="105"/>
    </row>
    <row r="168" spans="1:9">
      <c r="A168" s="72">
        <v>3234</v>
      </c>
      <c r="B168" s="67"/>
      <c r="C168" s="68"/>
      <c r="D168" s="73" t="s">
        <v>101</v>
      </c>
      <c r="E168" s="105"/>
      <c r="F168" s="108"/>
      <c r="G168" s="108"/>
      <c r="H168" s="105"/>
      <c r="I168" s="105"/>
    </row>
    <row r="169" spans="1:9">
      <c r="A169" s="72">
        <v>3235</v>
      </c>
      <c r="B169" s="67"/>
      <c r="C169" s="68"/>
      <c r="D169" s="86" t="s">
        <v>146</v>
      </c>
      <c r="E169" s="105"/>
      <c r="F169" s="108"/>
      <c r="G169" s="108"/>
      <c r="H169" s="105"/>
      <c r="I169" s="105"/>
    </row>
    <row r="170" spans="1:9">
      <c r="A170" s="72">
        <v>3236</v>
      </c>
      <c r="B170" s="67"/>
      <c r="C170" s="68"/>
      <c r="D170" s="73" t="s">
        <v>147</v>
      </c>
      <c r="E170" s="108"/>
      <c r="F170" s="108"/>
      <c r="G170" s="108"/>
      <c r="H170" s="108"/>
      <c r="I170" s="108"/>
    </row>
    <row r="171" spans="1:9">
      <c r="A171" s="72">
        <v>3237</v>
      </c>
      <c r="B171" s="67"/>
      <c r="C171" s="68"/>
      <c r="D171" s="73" t="s">
        <v>148</v>
      </c>
      <c r="E171" s="105"/>
      <c r="F171" s="108"/>
      <c r="G171" s="108"/>
      <c r="H171" s="105"/>
      <c r="I171" s="105"/>
    </row>
    <row r="172" spans="1:9">
      <c r="A172" s="72">
        <v>3238</v>
      </c>
      <c r="B172" s="67"/>
      <c r="C172" s="68"/>
      <c r="D172" s="73" t="s">
        <v>105</v>
      </c>
      <c r="E172" s="105"/>
      <c r="F172" s="108"/>
      <c r="G172" s="108"/>
      <c r="H172" s="105"/>
      <c r="I172" s="105"/>
    </row>
    <row r="173" spans="1:9">
      <c r="A173" s="72">
        <v>3239</v>
      </c>
      <c r="B173" s="67"/>
      <c r="C173" s="68"/>
      <c r="D173" s="73" t="s">
        <v>106</v>
      </c>
      <c r="E173" s="108">
        <v>394.68</v>
      </c>
      <c r="F173" s="108"/>
      <c r="G173" s="108"/>
      <c r="H173" s="105"/>
      <c r="I173" s="105"/>
    </row>
    <row r="174" spans="1:9">
      <c r="A174" s="66">
        <v>329</v>
      </c>
      <c r="B174" s="67"/>
      <c r="C174" s="68"/>
      <c r="D174" s="69" t="s">
        <v>173</v>
      </c>
      <c r="E174" s="104">
        <f>SUM(E175:E178)</f>
        <v>170.29</v>
      </c>
      <c r="F174" s="104">
        <f t="shared" ref="F174" si="31">SUM(F175:F178)</f>
        <v>500</v>
      </c>
      <c r="G174" s="104">
        <f t="shared" ref="G174:I174" si="32">SUM(G175:G178)</f>
        <v>505</v>
      </c>
      <c r="H174" s="104">
        <f t="shared" si="32"/>
        <v>505</v>
      </c>
      <c r="I174" s="104">
        <f t="shared" si="32"/>
        <v>505</v>
      </c>
    </row>
    <row r="175" spans="1:9">
      <c r="A175" s="72">
        <v>3293</v>
      </c>
      <c r="B175" s="67"/>
      <c r="C175" s="68"/>
      <c r="D175" s="73" t="s">
        <v>174</v>
      </c>
      <c r="E175" s="108">
        <v>7.2</v>
      </c>
      <c r="F175" s="108">
        <v>200</v>
      </c>
      <c r="G175" s="108">
        <v>200</v>
      </c>
      <c r="H175" s="108">
        <v>200</v>
      </c>
      <c r="I175" s="108">
        <v>200</v>
      </c>
    </row>
    <row r="176" spans="1:9">
      <c r="A176" s="72">
        <v>3294</v>
      </c>
      <c r="B176" s="67"/>
      <c r="C176" s="68"/>
      <c r="D176" s="73" t="s">
        <v>175</v>
      </c>
      <c r="E176" s="105">
        <v>163.09</v>
      </c>
      <c r="F176" s="108">
        <v>100</v>
      </c>
      <c r="G176" s="108">
        <v>100</v>
      </c>
      <c r="H176" s="108">
        <v>100</v>
      </c>
      <c r="I176" s="108">
        <v>100</v>
      </c>
    </row>
    <row r="177" spans="1:9">
      <c r="A177" s="72">
        <v>3295</v>
      </c>
      <c r="B177" s="67"/>
      <c r="C177" s="68"/>
      <c r="D177" s="73" t="s">
        <v>150</v>
      </c>
      <c r="E177" s="105"/>
      <c r="F177" s="108">
        <v>150</v>
      </c>
      <c r="G177" s="108">
        <v>155</v>
      </c>
      <c r="H177" s="108">
        <v>155</v>
      </c>
      <c r="I177" s="108">
        <v>155</v>
      </c>
    </row>
    <row r="178" spans="1:9">
      <c r="A178" s="72">
        <v>3299</v>
      </c>
      <c r="B178" s="67"/>
      <c r="C178" s="68"/>
      <c r="D178" s="73" t="s">
        <v>173</v>
      </c>
      <c r="E178" s="108"/>
      <c r="F178" s="108">
        <v>50</v>
      </c>
      <c r="G178" s="108">
        <v>50</v>
      </c>
      <c r="H178" s="108">
        <v>50</v>
      </c>
      <c r="I178" s="108">
        <v>50</v>
      </c>
    </row>
    <row r="179" spans="1:9">
      <c r="A179" s="66">
        <v>34</v>
      </c>
      <c r="B179" s="67"/>
      <c r="C179" s="68"/>
      <c r="D179" s="69" t="s">
        <v>152</v>
      </c>
      <c r="E179" s="105"/>
      <c r="F179" s="104"/>
      <c r="G179" s="104"/>
      <c r="H179" s="104"/>
      <c r="I179" s="104"/>
    </row>
    <row r="180" spans="1:9">
      <c r="A180" s="70">
        <v>343</v>
      </c>
      <c r="B180" s="67"/>
      <c r="C180" s="68"/>
      <c r="D180" s="71" t="s">
        <v>112</v>
      </c>
      <c r="E180" s="105"/>
      <c r="F180" s="104"/>
      <c r="G180" s="104"/>
      <c r="H180" s="105"/>
      <c r="I180" s="105"/>
    </row>
    <row r="181" spans="1:9" ht="26.25">
      <c r="A181" s="72">
        <v>3431</v>
      </c>
      <c r="B181" s="67"/>
      <c r="C181" s="68"/>
      <c r="D181" s="73" t="s">
        <v>113</v>
      </c>
      <c r="E181" s="105"/>
      <c r="F181" s="108"/>
      <c r="G181" s="108"/>
      <c r="H181" s="108"/>
      <c r="I181" s="108"/>
    </row>
    <row r="182" spans="1:9" ht="26.25">
      <c r="A182" s="72">
        <v>3432</v>
      </c>
      <c r="B182" s="67"/>
      <c r="C182" s="68"/>
      <c r="D182" s="73" t="s">
        <v>153</v>
      </c>
      <c r="E182" s="105"/>
      <c r="F182" s="105"/>
      <c r="G182" s="105"/>
      <c r="H182" s="105"/>
      <c r="I182" s="105"/>
    </row>
    <row r="183" spans="1:9">
      <c r="A183" s="72">
        <v>3433</v>
      </c>
      <c r="B183" s="67"/>
      <c r="C183" s="68"/>
      <c r="D183" s="73" t="s">
        <v>154</v>
      </c>
      <c r="E183" s="105"/>
      <c r="F183" s="105"/>
      <c r="G183" s="105"/>
      <c r="H183" s="105"/>
      <c r="I183" s="105"/>
    </row>
    <row r="184" spans="1:9" ht="26.25">
      <c r="A184" s="72">
        <v>3434</v>
      </c>
      <c r="B184" s="67"/>
      <c r="C184" s="68"/>
      <c r="D184" s="73" t="s">
        <v>155</v>
      </c>
      <c r="E184" s="105"/>
      <c r="F184" s="105"/>
      <c r="G184" s="105"/>
      <c r="H184" s="105"/>
      <c r="I184" s="105"/>
    </row>
    <row r="185" spans="1:9" ht="39">
      <c r="A185" s="66">
        <v>37</v>
      </c>
      <c r="B185" s="98"/>
      <c r="C185" s="99"/>
      <c r="D185" s="100" t="s">
        <v>224</v>
      </c>
      <c r="E185" s="106">
        <v>11.27</v>
      </c>
      <c r="F185" s="105"/>
      <c r="G185" s="105"/>
      <c r="H185" s="105"/>
      <c r="I185" s="105"/>
    </row>
    <row r="186" spans="1:9" ht="26.25">
      <c r="A186" s="72">
        <v>372</v>
      </c>
      <c r="B186" s="98"/>
      <c r="C186" s="99"/>
      <c r="D186" s="100" t="s">
        <v>114</v>
      </c>
      <c r="E186" s="105">
        <v>11.27</v>
      </c>
      <c r="F186" s="105"/>
      <c r="G186" s="105"/>
      <c r="H186" s="105"/>
      <c r="I186" s="105"/>
    </row>
    <row r="187" spans="1:9" ht="26.25">
      <c r="A187" s="72">
        <v>3722</v>
      </c>
      <c r="B187" s="98"/>
      <c r="C187" s="99"/>
      <c r="D187" s="100" t="s">
        <v>225</v>
      </c>
      <c r="E187" s="105">
        <v>11.27</v>
      </c>
      <c r="F187" s="105"/>
      <c r="G187" s="105"/>
      <c r="H187" s="105"/>
      <c r="I187" s="105"/>
    </row>
    <row r="188" spans="1:9" ht="26.25">
      <c r="A188" s="66">
        <v>4</v>
      </c>
      <c r="B188" s="67"/>
      <c r="C188" s="68"/>
      <c r="D188" s="69" t="s">
        <v>11</v>
      </c>
      <c r="E188" s="104">
        <f>SUM(E189,E199)</f>
        <v>299.11</v>
      </c>
      <c r="F188" s="106">
        <v>800</v>
      </c>
      <c r="G188" s="106">
        <v>300</v>
      </c>
      <c r="H188" s="106">
        <f t="shared" ref="H188:I188" si="33">SUM(H189,)</f>
        <v>300</v>
      </c>
      <c r="I188" s="106">
        <f t="shared" si="33"/>
        <v>300</v>
      </c>
    </row>
    <row r="189" spans="1:9" ht="39">
      <c r="A189" s="66">
        <v>42</v>
      </c>
      <c r="B189" s="67"/>
      <c r="C189" s="68"/>
      <c r="D189" s="69" t="s">
        <v>26</v>
      </c>
      <c r="E189" s="104">
        <f>SUM(E190,E195)</f>
        <v>289.13</v>
      </c>
      <c r="F189" s="104">
        <f>SUM(F190,F195)</f>
        <v>800</v>
      </c>
      <c r="G189" s="104">
        <f>SUM(G190,G195)</f>
        <v>300</v>
      </c>
      <c r="H189" s="104">
        <f t="shared" ref="H189:I189" si="34">SUM(H190,H195)</f>
        <v>300</v>
      </c>
      <c r="I189" s="104">
        <f t="shared" si="34"/>
        <v>300</v>
      </c>
    </row>
    <row r="190" spans="1:9">
      <c r="A190" s="70">
        <v>421</v>
      </c>
      <c r="B190" s="67"/>
      <c r="C190" s="68"/>
      <c r="D190" s="71" t="s">
        <v>156</v>
      </c>
      <c r="E190" s="105"/>
      <c r="F190" s="105"/>
      <c r="G190" s="105"/>
      <c r="H190" s="105"/>
      <c r="I190" s="105"/>
    </row>
    <row r="191" spans="1:9">
      <c r="A191" s="72">
        <v>4211</v>
      </c>
      <c r="B191" s="67"/>
      <c r="C191" s="68"/>
      <c r="D191" s="73" t="s">
        <v>157</v>
      </c>
      <c r="E191" s="105"/>
      <c r="F191" s="105"/>
      <c r="G191" s="105"/>
      <c r="H191" s="105"/>
      <c r="I191" s="105"/>
    </row>
    <row r="192" spans="1:9">
      <c r="A192" s="72">
        <v>4212</v>
      </c>
      <c r="B192" s="67"/>
      <c r="C192" s="68"/>
      <c r="D192" s="73" t="s">
        <v>158</v>
      </c>
      <c r="E192" s="105"/>
      <c r="F192" s="105"/>
      <c r="G192" s="105"/>
      <c r="H192" s="105"/>
      <c r="I192" s="105"/>
    </row>
    <row r="193" spans="1:9" ht="26.25">
      <c r="A193" s="72">
        <v>4213</v>
      </c>
      <c r="B193" s="67"/>
      <c r="C193" s="68"/>
      <c r="D193" s="73" t="s">
        <v>159</v>
      </c>
      <c r="E193" s="105"/>
      <c r="F193" s="105"/>
      <c r="G193" s="105"/>
      <c r="H193" s="105"/>
      <c r="I193" s="105"/>
    </row>
    <row r="194" spans="1:9">
      <c r="A194" s="72">
        <v>4214</v>
      </c>
      <c r="B194" s="67"/>
      <c r="C194" s="68"/>
      <c r="D194" s="73" t="s">
        <v>160</v>
      </c>
      <c r="E194" s="105"/>
      <c r="F194" s="105"/>
      <c r="G194" s="105"/>
      <c r="H194" s="105"/>
      <c r="I194" s="105"/>
    </row>
    <row r="195" spans="1:9">
      <c r="A195" s="66">
        <v>422</v>
      </c>
      <c r="B195" s="67"/>
      <c r="C195" s="68"/>
      <c r="D195" s="69" t="s">
        <v>161</v>
      </c>
      <c r="E195" s="104">
        <f>SUM(E196:E197)</f>
        <v>289.13</v>
      </c>
      <c r="F195" s="104">
        <f>SUM(F196:F197)</f>
        <v>800</v>
      </c>
      <c r="G195" s="104">
        <f>SUM(G196:G197)</f>
        <v>300</v>
      </c>
      <c r="H195" s="104">
        <f t="shared" ref="H195:I195" si="35">SUM(H196:H197)</f>
        <v>300</v>
      </c>
      <c r="I195" s="104">
        <f t="shared" si="35"/>
        <v>300</v>
      </c>
    </row>
    <row r="196" spans="1:9">
      <c r="A196" s="87">
        <v>4221</v>
      </c>
      <c r="B196" s="67"/>
      <c r="C196" s="68"/>
      <c r="D196" s="73" t="s">
        <v>118</v>
      </c>
      <c r="E196" s="108">
        <v>181.25</v>
      </c>
      <c r="F196" s="108">
        <v>400</v>
      </c>
      <c r="G196" s="108">
        <v>300</v>
      </c>
      <c r="H196" s="108">
        <v>300</v>
      </c>
      <c r="I196" s="108">
        <v>300</v>
      </c>
    </row>
    <row r="197" spans="1:9">
      <c r="A197" s="72">
        <v>4226</v>
      </c>
      <c r="B197" s="67"/>
      <c r="C197" s="68"/>
      <c r="D197" s="73" t="s">
        <v>119</v>
      </c>
      <c r="E197" s="105">
        <v>107.88</v>
      </c>
      <c r="F197" s="108">
        <v>400</v>
      </c>
      <c r="G197" s="108"/>
      <c r="H197" s="108"/>
      <c r="I197" s="119"/>
    </row>
    <row r="198" spans="1:9" ht="26.25">
      <c r="A198" s="66">
        <v>424</v>
      </c>
      <c r="B198" s="67"/>
      <c r="C198" s="68"/>
      <c r="D198" s="69" t="s">
        <v>162</v>
      </c>
      <c r="E198" s="105"/>
      <c r="F198" s="107"/>
      <c r="G198" s="107"/>
      <c r="H198" s="105"/>
      <c r="I198" s="105"/>
    </row>
    <row r="199" spans="1:9">
      <c r="A199" s="88">
        <v>4241</v>
      </c>
      <c r="B199" s="67"/>
      <c r="C199" s="68"/>
      <c r="D199" s="89" t="s">
        <v>121</v>
      </c>
      <c r="E199" s="105">
        <v>9.98</v>
      </c>
      <c r="F199" s="107"/>
      <c r="G199" s="107"/>
      <c r="H199" s="105"/>
      <c r="I199" s="105"/>
    </row>
    <row r="200" spans="1:9">
      <c r="A200" s="67"/>
      <c r="B200" s="67"/>
      <c r="C200" s="90"/>
      <c r="D200" s="69" t="s">
        <v>163</v>
      </c>
      <c r="E200" s="104">
        <f>SUM(E188,E138)</f>
        <v>2042.8000000000002</v>
      </c>
      <c r="F200" s="104">
        <f>SUM(F195,F138)</f>
        <v>3500</v>
      </c>
      <c r="G200" s="104">
        <f>SUM(G195,G138)</f>
        <v>2505</v>
      </c>
      <c r="H200" s="104">
        <f>SUM(H195,H138)</f>
        <v>1505</v>
      </c>
      <c r="I200" s="104">
        <f t="shared" ref="I200" si="36">SUM(I195,I138)</f>
        <v>1505</v>
      </c>
    </row>
    <row r="201" spans="1:9">
      <c r="A201" s="184" t="s">
        <v>127</v>
      </c>
      <c r="B201" s="185"/>
      <c r="C201" s="186"/>
      <c r="D201" s="122" t="s">
        <v>170</v>
      </c>
      <c r="E201" s="123"/>
      <c r="F201" s="123"/>
      <c r="G201" s="123"/>
      <c r="H201" s="123"/>
      <c r="I201" s="123"/>
    </row>
    <row r="202" spans="1:9">
      <c r="A202" s="184" t="s">
        <v>165</v>
      </c>
      <c r="B202" s="185"/>
      <c r="C202" s="186"/>
      <c r="D202" s="122" t="s">
        <v>229</v>
      </c>
      <c r="E202" s="123"/>
      <c r="F202" s="123"/>
      <c r="G202" s="123"/>
      <c r="H202" s="123"/>
      <c r="I202" s="123"/>
    </row>
    <row r="203" spans="1:9">
      <c r="A203" s="190" t="s">
        <v>176</v>
      </c>
      <c r="B203" s="191"/>
      <c r="C203" s="192"/>
      <c r="D203" s="124" t="s">
        <v>177</v>
      </c>
      <c r="E203" s="123"/>
      <c r="F203" s="123"/>
      <c r="G203" s="123"/>
      <c r="H203" s="123"/>
      <c r="I203" s="125"/>
    </row>
    <row r="204" spans="1:9">
      <c r="A204" s="66">
        <v>3</v>
      </c>
      <c r="B204" s="67"/>
      <c r="C204" s="68"/>
      <c r="D204" s="69" t="s">
        <v>9</v>
      </c>
      <c r="E204" s="104">
        <f>SUM(E205,E216,E245)</f>
        <v>11804.769999999999</v>
      </c>
      <c r="F204" s="104">
        <f>SUM(F205,F216,F245)</f>
        <v>10103</v>
      </c>
      <c r="G204" s="104">
        <f>SUM(G205,G216,G245)</f>
        <v>18505</v>
      </c>
      <c r="H204" s="104">
        <f t="shared" ref="H204:I204" si="37">SUM(H205,H216,H245)</f>
        <v>18505</v>
      </c>
      <c r="I204" s="104">
        <f t="shared" si="37"/>
        <v>18505</v>
      </c>
    </row>
    <row r="205" spans="1:9">
      <c r="A205" s="66">
        <v>31</v>
      </c>
      <c r="B205" s="67"/>
      <c r="C205" s="68"/>
      <c r="D205" s="69" t="s">
        <v>10</v>
      </c>
      <c r="E205" s="105"/>
      <c r="F205" s="105"/>
      <c r="G205" s="105"/>
      <c r="H205" s="105"/>
      <c r="I205" s="105"/>
    </row>
    <row r="206" spans="1:9">
      <c r="A206" s="70">
        <v>311</v>
      </c>
      <c r="B206" s="67"/>
      <c r="C206" s="68"/>
      <c r="D206" s="71" t="s">
        <v>130</v>
      </c>
      <c r="E206" s="105"/>
      <c r="F206" s="105"/>
      <c r="G206" s="105"/>
      <c r="H206" s="105"/>
      <c r="I206" s="105"/>
    </row>
    <row r="207" spans="1:9">
      <c r="A207" s="72">
        <v>3111</v>
      </c>
      <c r="B207" s="67"/>
      <c r="C207" s="68"/>
      <c r="D207" s="73" t="s">
        <v>80</v>
      </c>
      <c r="E207" s="105"/>
      <c r="F207" s="105"/>
      <c r="G207" s="105"/>
      <c r="H207" s="105"/>
      <c r="I207" s="105"/>
    </row>
    <row r="208" spans="1:9">
      <c r="A208" s="72">
        <v>3112</v>
      </c>
      <c r="B208" s="67"/>
      <c r="C208" s="68"/>
      <c r="D208" s="73" t="s">
        <v>131</v>
      </c>
      <c r="E208" s="105"/>
      <c r="F208" s="105"/>
      <c r="G208" s="105"/>
      <c r="H208" s="105"/>
      <c r="I208" s="105"/>
    </row>
    <row r="209" spans="1:9">
      <c r="A209" s="72">
        <v>3113</v>
      </c>
      <c r="B209" s="67"/>
      <c r="C209" s="68"/>
      <c r="D209" s="73" t="s">
        <v>81</v>
      </c>
      <c r="E209" s="105"/>
      <c r="F209" s="105"/>
      <c r="G209" s="105"/>
      <c r="H209" s="105"/>
      <c r="I209" s="105"/>
    </row>
    <row r="210" spans="1:9">
      <c r="A210" s="72">
        <v>3114</v>
      </c>
      <c r="B210" s="67"/>
      <c r="C210" s="68"/>
      <c r="D210" s="73" t="s">
        <v>82</v>
      </c>
      <c r="E210" s="105"/>
      <c r="F210" s="105"/>
      <c r="G210" s="105"/>
      <c r="H210" s="105"/>
      <c r="I210" s="105"/>
    </row>
    <row r="211" spans="1:9">
      <c r="A211" s="70">
        <v>312</v>
      </c>
      <c r="B211" s="67"/>
      <c r="C211" s="68"/>
      <c r="D211" s="71" t="s">
        <v>83</v>
      </c>
      <c r="E211" s="105"/>
      <c r="F211" s="105"/>
      <c r="G211" s="105"/>
      <c r="H211" s="105"/>
      <c r="I211" s="105"/>
    </row>
    <row r="212" spans="1:9">
      <c r="A212" s="72">
        <v>3121</v>
      </c>
      <c r="B212" s="67"/>
      <c r="C212" s="68"/>
      <c r="D212" s="73" t="s">
        <v>83</v>
      </c>
      <c r="E212" s="105"/>
      <c r="F212" s="105"/>
      <c r="G212" s="105"/>
      <c r="H212" s="105"/>
      <c r="I212" s="105"/>
    </row>
    <row r="213" spans="1:9">
      <c r="A213" s="70">
        <v>313</v>
      </c>
      <c r="B213" s="67"/>
      <c r="C213" s="68"/>
      <c r="D213" s="73" t="s">
        <v>132</v>
      </c>
      <c r="E213" s="105"/>
      <c r="F213" s="105"/>
      <c r="G213" s="105"/>
      <c r="H213" s="105"/>
      <c r="I213" s="105"/>
    </row>
    <row r="214" spans="1:9" ht="26.25">
      <c r="A214" s="72">
        <v>3131</v>
      </c>
      <c r="B214" s="67"/>
      <c r="C214" s="68"/>
      <c r="D214" s="73" t="s">
        <v>133</v>
      </c>
      <c r="E214" s="105"/>
      <c r="F214" s="105"/>
      <c r="G214" s="105"/>
      <c r="H214" s="105"/>
      <c r="I214" s="105"/>
    </row>
    <row r="215" spans="1:9" ht="26.25">
      <c r="A215" s="72">
        <v>3132</v>
      </c>
      <c r="B215" s="67"/>
      <c r="C215" s="68"/>
      <c r="D215" s="73" t="s">
        <v>134</v>
      </c>
      <c r="E215" s="105"/>
      <c r="F215" s="105"/>
      <c r="G215" s="105"/>
      <c r="H215" s="105"/>
      <c r="I215" s="105"/>
    </row>
    <row r="216" spans="1:9">
      <c r="A216" s="66">
        <v>32</v>
      </c>
      <c r="B216" s="67"/>
      <c r="C216" s="68"/>
      <c r="D216" s="69" t="s">
        <v>20</v>
      </c>
      <c r="E216" s="104">
        <f>SUM(E222,E230,E240,E217)</f>
        <v>11804.769999999999</v>
      </c>
      <c r="F216" s="104">
        <f>SUM(F217,F222,F230,F240,)</f>
        <v>10103</v>
      </c>
      <c r="G216" s="104">
        <f>SUM(G217,G222,G230,G240,)</f>
        <v>18505</v>
      </c>
      <c r="H216" s="104">
        <f t="shared" ref="H216:I216" si="38">SUM(H217,H222,H230,H240,)</f>
        <v>18505</v>
      </c>
      <c r="I216" s="104">
        <f t="shared" si="38"/>
        <v>18505</v>
      </c>
    </row>
    <row r="217" spans="1:9">
      <c r="A217" s="70">
        <v>321</v>
      </c>
      <c r="B217" s="67"/>
      <c r="C217" s="68"/>
      <c r="D217" s="71" t="s">
        <v>135</v>
      </c>
      <c r="E217" s="106">
        <f>SUM(E218:E221)</f>
        <v>73</v>
      </c>
      <c r="F217" s="108">
        <f t="shared" ref="F217" si="39">SUM(F218:F221)</f>
        <v>0</v>
      </c>
      <c r="G217" s="108">
        <f t="shared" ref="G217:I217" si="40">SUM(G218:G221)</f>
        <v>0</v>
      </c>
      <c r="H217" s="108">
        <f t="shared" si="40"/>
        <v>0</v>
      </c>
      <c r="I217" s="108">
        <f t="shared" si="40"/>
        <v>0</v>
      </c>
    </row>
    <row r="218" spans="1:9">
      <c r="A218" s="72">
        <v>3211</v>
      </c>
      <c r="B218" s="67"/>
      <c r="C218" s="68"/>
      <c r="D218" s="73" t="s">
        <v>88</v>
      </c>
      <c r="E218" s="105"/>
      <c r="F218" s="108"/>
      <c r="G218" s="108"/>
      <c r="H218" s="105"/>
      <c r="I218" s="105"/>
    </row>
    <row r="219" spans="1:9" ht="26.25">
      <c r="A219" s="72">
        <v>3212</v>
      </c>
      <c r="B219" s="67"/>
      <c r="C219" s="68"/>
      <c r="D219" s="73" t="s">
        <v>136</v>
      </c>
      <c r="E219" s="105"/>
      <c r="F219" s="105"/>
      <c r="G219" s="105"/>
      <c r="H219" s="105"/>
      <c r="I219" s="105"/>
    </row>
    <row r="220" spans="1:9">
      <c r="A220" s="72">
        <v>3213</v>
      </c>
      <c r="B220" s="67"/>
      <c r="C220" s="68"/>
      <c r="D220" s="73" t="s">
        <v>137</v>
      </c>
      <c r="E220" s="105">
        <v>73</v>
      </c>
      <c r="F220" s="108"/>
      <c r="G220" s="108"/>
      <c r="H220" s="105"/>
      <c r="I220" s="105"/>
    </row>
    <row r="221" spans="1:9" ht="26.25">
      <c r="A221" s="72">
        <v>3214</v>
      </c>
      <c r="B221" s="67"/>
      <c r="C221" s="68"/>
      <c r="D221" s="73" t="s">
        <v>138</v>
      </c>
      <c r="E221" s="105"/>
      <c r="F221" s="108"/>
      <c r="G221" s="108"/>
      <c r="H221" s="105"/>
      <c r="I221" s="105"/>
    </row>
    <row r="222" spans="1:9">
      <c r="A222" s="74">
        <v>322</v>
      </c>
      <c r="B222" s="75"/>
      <c r="C222" s="76"/>
      <c r="D222" s="77" t="s">
        <v>91</v>
      </c>
      <c r="E222" s="116">
        <f>SUM(E223:E229)</f>
        <v>1340.6399999999999</v>
      </c>
      <c r="F222" s="109">
        <f>SUM(F223:F229)</f>
        <v>499</v>
      </c>
      <c r="G222" s="109">
        <f>SUM(G223:G229)</f>
        <v>893</v>
      </c>
      <c r="H222" s="116">
        <f>SUM(H223:H229)</f>
        <v>893</v>
      </c>
      <c r="I222" s="116">
        <f t="shared" ref="I222" si="41">SUM(I223:I229)</f>
        <v>893</v>
      </c>
    </row>
    <row r="223" spans="1:9" ht="26.25">
      <c r="A223" s="72">
        <v>3221</v>
      </c>
      <c r="B223" s="67"/>
      <c r="C223" s="68"/>
      <c r="D223" s="73" t="s">
        <v>139</v>
      </c>
      <c r="E223" s="105">
        <v>807.17</v>
      </c>
      <c r="F223" s="108"/>
      <c r="G223" s="108">
        <v>500</v>
      </c>
      <c r="H223" s="105">
        <v>500</v>
      </c>
      <c r="I223" s="105">
        <v>500</v>
      </c>
    </row>
    <row r="224" spans="1:9">
      <c r="A224" s="72">
        <v>3222</v>
      </c>
      <c r="B224" s="67"/>
      <c r="C224" s="68"/>
      <c r="D224" s="73" t="s">
        <v>123</v>
      </c>
      <c r="E224" s="108">
        <v>492.68</v>
      </c>
      <c r="F224" s="108">
        <v>499</v>
      </c>
      <c r="G224" s="108">
        <v>393</v>
      </c>
      <c r="H224" s="108">
        <v>393</v>
      </c>
      <c r="I224" s="108">
        <v>393</v>
      </c>
    </row>
    <row r="225" spans="1:9">
      <c r="A225" s="72">
        <v>3223</v>
      </c>
      <c r="B225" s="67"/>
      <c r="C225" s="68"/>
      <c r="D225" s="73" t="s">
        <v>93</v>
      </c>
      <c r="E225" s="105"/>
      <c r="F225" s="108"/>
      <c r="G225" s="108"/>
      <c r="H225" s="105"/>
      <c r="I225" s="105"/>
    </row>
    <row r="226" spans="1:9" ht="26.25">
      <c r="A226" s="78">
        <v>3224</v>
      </c>
      <c r="B226" s="79"/>
      <c r="C226" s="80"/>
      <c r="D226" s="81" t="s">
        <v>140</v>
      </c>
      <c r="E226" s="117"/>
      <c r="F226" s="110"/>
      <c r="G226" s="110"/>
      <c r="H226" s="117"/>
      <c r="I226" s="117"/>
    </row>
    <row r="227" spans="1:9">
      <c r="A227" s="82">
        <v>3225</v>
      </c>
      <c r="B227" s="75"/>
      <c r="C227" s="76"/>
      <c r="D227" s="83" t="s">
        <v>95</v>
      </c>
      <c r="E227" s="111">
        <v>40.79</v>
      </c>
      <c r="F227" s="112"/>
      <c r="G227" s="112"/>
      <c r="H227" s="111"/>
      <c r="I227" s="111"/>
    </row>
    <row r="228" spans="1:9" ht="26.25">
      <c r="A228" s="72">
        <v>3226</v>
      </c>
      <c r="B228" s="67"/>
      <c r="C228" s="68"/>
      <c r="D228" s="73" t="s">
        <v>141</v>
      </c>
      <c r="E228" s="105"/>
      <c r="F228" s="105"/>
      <c r="G228" s="105"/>
      <c r="H228" s="105"/>
      <c r="I228" s="105"/>
    </row>
    <row r="229" spans="1:9" ht="26.25">
      <c r="A229" s="78">
        <v>3227</v>
      </c>
      <c r="B229" s="79"/>
      <c r="C229" s="80"/>
      <c r="D229" s="81" t="s">
        <v>142</v>
      </c>
      <c r="E229" s="117"/>
      <c r="F229" s="110"/>
      <c r="G229" s="110"/>
      <c r="H229" s="117"/>
      <c r="I229" s="117"/>
    </row>
    <row r="230" spans="1:9">
      <c r="A230" s="84">
        <v>323</v>
      </c>
      <c r="B230" s="75"/>
      <c r="C230" s="76"/>
      <c r="D230" s="85" t="s">
        <v>97</v>
      </c>
      <c r="E230" s="109">
        <f>SUM(E231:E239)</f>
        <v>8713.1299999999992</v>
      </c>
      <c r="F230" s="109">
        <f>SUM(F231:F239)</f>
        <v>8260</v>
      </c>
      <c r="G230" s="109">
        <f>SUM(G231:G239)</f>
        <v>16300</v>
      </c>
      <c r="H230" s="109">
        <f t="shared" ref="H230:I230" si="42">SUM(H231:H239)</f>
        <v>16300</v>
      </c>
      <c r="I230" s="109">
        <f t="shared" si="42"/>
        <v>16300</v>
      </c>
    </row>
    <row r="231" spans="1:9">
      <c r="A231" s="72">
        <v>3231</v>
      </c>
      <c r="B231" s="67"/>
      <c r="C231" s="68"/>
      <c r="D231" s="73" t="s">
        <v>143</v>
      </c>
      <c r="E231" s="105"/>
      <c r="F231" s="108"/>
      <c r="G231" s="108"/>
      <c r="H231" s="105"/>
      <c r="I231" s="105"/>
    </row>
    <row r="232" spans="1:9" ht="26.25">
      <c r="A232" s="72">
        <v>3232</v>
      </c>
      <c r="B232" s="67"/>
      <c r="C232" s="68"/>
      <c r="D232" s="73" t="s">
        <v>144</v>
      </c>
      <c r="E232" s="105"/>
      <c r="F232" s="108"/>
      <c r="G232" s="108"/>
      <c r="H232" s="105"/>
      <c r="I232" s="105"/>
    </row>
    <row r="233" spans="1:9">
      <c r="A233" s="72">
        <v>3233</v>
      </c>
      <c r="B233" s="67"/>
      <c r="C233" s="68"/>
      <c r="D233" s="73" t="s">
        <v>145</v>
      </c>
      <c r="E233" s="105"/>
      <c r="F233" s="105"/>
      <c r="G233" s="105"/>
      <c r="H233" s="105"/>
      <c r="I233" s="105"/>
    </row>
    <row r="234" spans="1:9">
      <c r="A234" s="72">
        <v>3234</v>
      </c>
      <c r="B234" s="67"/>
      <c r="C234" s="68"/>
      <c r="D234" s="73" t="s">
        <v>101</v>
      </c>
      <c r="E234" s="105"/>
      <c r="F234" s="108"/>
      <c r="G234" s="108"/>
      <c r="H234" s="105"/>
      <c r="I234" s="105"/>
    </row>
    <row r="235" spans="1:9">
      <c r="A235" s="72">
        <v>3235</v>
      </c>
      <c r="B235" s="67"/>
      <c r="C235" s="68"/>
      <c r="D235" s="86" t="s">
        <v>146</v>
      </c>
      <c r="E235" s="105"/>
      <c r="F235" s="108"/>
      <c r="G235" s="108"/>
      <c r="H235" s="105"/>
      <c r="I235" s="105"/>
    </row>
    <row r="236" spans="1:9">
      <c r="A236" s="72">
        <v>3236</v>
      </c>
      <c r="B236" s="67"/>
      <c r="C236" s="68"/>
      <c r="D236" s="73" t="s">
        <v>147</v>
      </c>
      <c r="E236" s="105">
        <v>489.13</v>
      </c>
      <c r="F236" s="108">
        <v>300</v>
      </c>
      <c r="G236" s="108">
        <v>300</v>
      </c>
      <c r="H236" s="105">
        <v>300</v>
      </c>
      <c r="I236" s="105">
        <v>300</v>
      </c>
    </row>
    <row r="237" spans="1:9">
      <c r="A237" s="72">
        <v>3237</v>
      </c>
      <c r="B237" s="67"/>
      <c r="C237" s="68"/>
      <c r="D237" s="73" t="s">
        <v>148</v>
      </c>
      <c r="E237" s="105"/>
      <c r="F237" s="108"/>
      <c r="G237" s="108"/>
      <c r="H237" s="105"/>
      <c r="I237" s="105"/>
    </row>
    <row r="238" spans="1:9">
      <c r="A238" s="72">
        <v>3238</v>
      </c>
      <c r="B238" s="67"/>
      <c r="C238" s="68"/>
      <c r="D238" s="73" t="s">
        <v>105</v>
      </c>
      <c r="E238" s="105"/>
      <c r="F238" s="108"/>
      <c r="G238" s="108"/>
      <c r="H238" s="105"/>
      <c r="I238" s="105"/>
    </row>
    <row r="239" spans="1:9">
      <c r="A239" s="72">
        <v>3239</v>
      </c>
      <c r="B239" s="67"/>
      <c r="C239" s="68"/>
      <c r="D239" s="73" t="s">
        <v>106</v>
      </c>
      <c r="E239" s="108">
        <v>8224</v>
      </c>
      <c r="F239" s="108">
        <v>7960</v>
      </c>
      <c r="G239" s="108">
        <v>16000</v>
      </c>
      <c r="H239" s="108">
        <v>16000</v>
      </c>
      <c r="I239" s="108">
        <v>16000</v>
      </c>
    </row>
    <row r="240" spans="1:9">
      <c r="A240" s="66">
        <v>329</v>
      </c>
      <c r="B240" s="67"/>
      <c r="C240" s="68"/>
      <c r="D240" s="69" t="s">
        <v>173</v>
      </c>
      <c r="E240" s="104">
        <f>SUM(E241:E244)</f>
        <v>1678</v>
      </c>
      <c r="F240" s="104">
        <f>SUM(F241:F244)</f>
        <v>1344</v>
      </c>
      <c r="G240" s="104">
        <f>SUM(G241:G244)</f>
        <v>1312</v>
      </c>
      <c r="H240" s="104">
        <f t="shared" ref="H240:I240" si="43">SUM(H241:H244)</f>
        <v>1312</v>
      </c>
      <c r="I240" s="104">
        <f t="shared" si="43"/>
        <v>1312</v>
      </c>
    </row>
    <row r="241" spans="1:9">
      <c r="A241" s="72">
        <v>3293</v>
      </c>
      <c r="B241" s="67"/>
      <c r="C241" s="68"/>
      <c r="D241" s="73" t="s">
        <v>174</v>
      </c>
      <c r="E241" s="105">
        <v>870</v>
      </c>
      <c r="F241" s="108"/>
      <c r="G241" s="108"/>
      <c r="H241" s="105"/>
      <c r="I241" s="105"/>
    </row>
    <row r="242" spans="1:9">
      <c r="A242" s="72">
        <v>3294</v>
      </c>
      <c r="B242" s="67"/>
      <c r="C242" s="68"/>
      <c r="D242" s="73" t="s">
        <v>175</v>
      </c>
      <c r="E242" s="105"/>
      <c r="F242" s="108">
        <v>540</v>
      </c>
      <c r="G242" s="108">
        <v>540</v>
      </c>
      <c r="H242" s="105">
        <v>540</v>
      </c>
      <c r="I242" s="105">
        <v>540</v>
      </c>
    </row>
    <row r="243" spans="1:9">
      <c r="A243" s="72">
        <v>3295</v>
      </c>
      <c r="B243" s="67"/>
      <c r="C243" s="68"/>
      <c r="D243" s="73" t="s">
        <v>150</v>
      </c>
      <c r="E243" s="105"/>
      <c r="F243" s="108"/>
      <c r="G243" s="108"/>
      <c r="H243" s="105"/>
      <c r="I243" s="105"/>
    </row>
    <row r="244" spans="1:9">
      <c r="A244" s="72">
        <v>3299</v>
      </c>
      <c r="B244" s="67"/>
      <c r="C244" s="68"/>
      <c r="D244" s="73" t="s">
        <v>173</v>
      </c>
      <c r="E244" s="108">
        <v>808</v>
      </c>
      <c r="F244" s="108">
        <v>804</v>
      </c>
      <c r="G244" s="108">
        <v>772</v>
      </c>
      <c r="H244" s="108">
        <v>772</v>
      </c>
      <c r="I244" s="108">
        <v>772</v>
      </c>
    </row>
    <row r="245" spans="1:9">
      <c r="A245" s="66">
        <v>34</v>
      </c>
      <c r="B245" s="67"/>
      <c r="C245" s="68"/>
      <c r="D245" s="69" t="s">
        <v>152</v>
      </c>
      <c r="E245" s="105"/>
      <c r="F245" s="104"/>
      <c r="G245" s="104"/>
      <c r="H245" s="105"/>
      <c r="I245" s="105"/>
    </row>
    <row r="246" spans="1:9">
      <c r="A246" s="70">
        <v>343</v>
      </c>
      <c r="B246" s="67"/>
      <c r="C246" s="68"/>
      <c r="D246" s="71" t="s">
        <v>112</v>
      </c>
      <c r="E246" s="105"/>
      <c r="F246" s="104">
        <f>SUM(F247:F250)</f>
        <v>0</v>
      </c>
      <c r="G246" s="104">
        <f>SUM(G247:G250)</f>
        <v>0</v>
      </c>
      <c r="H246" s="105"/>
      <c r="I246" s="105"/>
    </row>
    <row r="247" spans="1:9" ht="26.25">
      <c r="A247" s="72">
        <v>3431</v>
      </c>
      <c r="B247" s="67"/>
      <c r="C247" s="68"/>
      <c r="D247" s="73" t="s">
        <v>113</v>
      </c>
      <c r="E247" s="105"/>
      <c r="F247" s="108"/>
      <c r="G247" s="108"/>
      <c r="H247" s="105"/>
      <c r="I247" s="105"/>
    </row>
    <row r="248" spans="1:9" ht="26.25">
      <c r="A248" s="72">
        <v>3432</v>
      </c>
      <c r="B248" s="67"/>
      <c r="C248" s="68"/>
      <c r="D248" s="73" t="s">
        <v>153</v>
      </c>
      <c r="E248" s="105"/>
      <c r="F248" s="105"/>
      <c r="G248" s="105"/>
      <c r="H248" s="105"/>
      <c r="I248" s="105"/>
    </row>
    <row r="249" spans="1:9">
      <c r="A249" s="72">
        <v>3433</v>
      </c>
      <c r="B249" s="67"/>
      <c r="C249" s="68"/>
      <c r="D249" s="73" t="s">
        <v>154</v>
      </c>
      <c r="E249" s="105"/>
      <c r="F249" s="105"/>
      <c r="G249" s="105"/>
      <c r="H249" s="105"/>
      <c r="I249" s="105"/>
    </row>
    <row r="250" spans="1:9" ht="26.25">
      <c r="A250" s="72">
        <v>3434</v>
      </c>
      <c r="B250" s="67"/>
      <c r="C250" s="68"/>
      <c r="D250" s="73" t="s">
        <v>155</v>
      </c>
      <c r="E250" s="105"/>
      <c r="F250" s="105"/>
      <c r="G250" s="105"/>
      <c r="H250" s="105"/>
      <c r="I250" s="105"/>
    </row>
    <row r="251" spans="1:9" ht="26.25">
      <c r="A251" s="66">
        <v>4</v>
      </c>
      <c r="B251" s="67"/>
      <c r="C251" s="68"/>
      <c r="D251" s="69" t="s">
        <v>11</v>
      </c>
      <c r="E251" s="106"/>
      <c r="F251" s="106">
        <f t="shared" ref="F251:I251" si="44">SUM(F252)</f>
        <v>401</v>
      </c>
      <c r="G251" s="106">
        <f t="shared" si="44"/>
        <v>386</v>
      </c>
      <c r="H251" s="106">
        <f t="shared" si="44"/>
        <v>386</v>
      </c>
      <c r="I251" s="106">
        <f t="shared" si="44"/>
        <v>386</v>
      </c>
    </row>
    <row r="252" spans="1:9" ht="39">
      <c r="A252" s="66">
        <v>42</v>
      </c>
      <c r="B252" s="67"/>
      <c r="C252" s="68"/>
      <c r="D252" s="69" t="s">
        <v>26</v>
      </c>
      <c r="E252" s="106"/>
      <c r="F252" s="104">
        <f t="shared" ref="F252" si="45">SUM(F253,F258,F261)</f>
        <v>401</v>
      </c>
      <c r="G252" s="104">
        <f t="shared" ref="G252:I252" si="46">SUM(G253,G258,G261)</f>
        <v>386</v>
      </c>
      <c r="H252" s="104">
        <f t="shared" si="46"/>
        <v>386</v>
      </c>
      <c r="I252" s="104">
        <f t="shared" si="46"/>
        <v>386</v>
      </c>
    </row>
    <row r="253" spans="1:9">
      <c r="A253" s="70">
        <v>421</v>
      </c>
      <c r="B253" s="67"/>
      <c r="C253" s="68"/>
      <c r="D253" s="71" t="s">
        <v>156</v>
      </c>
      <c r="E253" s="105"/>
      <c r="F253" s="105">
        <f t="shared" ref="F253" si="47">SUM(F254:F257)</f>
        <v>0</v>
      </c>
      <c r="G253" s="105">
        <f t="shared" ref="G253:I253" si="48">SUM(G254:G257)</f>
        <v>0</v>
      </c>
      <c r="H253" s="105">
        <f t="shared" si="48"/>
        <v>0</v>
      </c>
      <c r="I253" s="105">
        <f t="shared" si="48"/>
        <v>0</v>
      </c>
    </row>
    <row r="254" spans="1:9">
      <c r="A254" s="72">
        <v>4211</v>
      </c>
      <c r="B254" s="67"/>
      <c r="C254" s="68"/>
      <c r="D254" s="73" t="s">
        <v>157</v>
      </c>
      <c r="E254" s="105"/>
      <c r="F254" s="105"/>
      <c r="G254" s="105"/>
      <c r="H254" s="105"/>
      <c r="I254" s="105"/>
    </row>
    <row r="255" spans="1:9">
      <c r="A255" s="72">
        <v>4212</v>
      </c>
      <c r="B255" s="67"/>
      <c r="C255" s="68"/>
      <c r="D255" s="73" t="s">
        <v>158</v>
      </c>
      <c r="E255" s="105"/>
      <c r="F255" s="105"/>
      <c r="G255" s="105"/>
      <c r="H255" s="105"/>
      <c r="I255" s="105"/>
    </row>
    <row r="256" spans="1:9" ht="26.25">
      <c r="A256" s="72">
        <v>4213</v>
      </c>
      <c r="B256" s="67"/>
      <c r="C256" s="68"/>
      <c r="D256" s="73" t="s">
        <v>159</v>
      </c>
      <c r="E256" s="105"/>
      <c r="F256" s="105"/>
      <c r="G256" s="105"/>
      <c r="H256" s="105"/>
      <c r="I256" s="105"/>
    </row>
    <row r="257" spans="1:9">
      <c r="A257" s="72">
        <v>4214</v>
      </c>
      <c r="B257" s="67"/>
      <c r="C257" s="68"/>
      <c r="D257" s="73" t="s">
        <v>160</v>
      </c>
      <c r="E257" s="105"/>
      <c r="F257" s="105"/>
      <c r="G257" s="105"/>
      <c r="H257" s="105"/>
      <c r="I257" s="105"/>
    </row>
    <row r="258" spans="1:9">
      <c r="A258" s="66">
        <v>422</v>
      </c>
      <c r="B258" s="67"/>
      <c r="C258" s="68"/>
      <c r="D258" s="69" t="s">
        <v>161</v>
      </c>
      <c r="E258" s="106"/>
      <c r="F258" s="104">
        <f t="shared" ref="F258" si="49">SUM(F259:F260)</f>
        <v>401</v>
      </c>
      <c r="G258" s="104">
        <f t="shared" ref="G258:I258" si="50">SUM(G259:G260)</f>
        <v>386</v>
      </c>
      <c r="H258" s="104">
        <f t="shared" si="50"/>
        <v>386</v>
      </c>
      <c r="I258" s="104">
        <f t="shared" si="50"/>
        <v>386</v>
      </c>
    </row>
    <row r="259" spans="1:9">
      <c r="A259" s="87">
        <v>4221</v>
      </c>
      <c r="B259" s="67"/>
      <c r="C259" s="68"/>
      <c r="D259" s="73" t="s">
        <v>118</v>
      </c>
      <c r="E259" s="105"/>
      <c r="F259" s="108"/>
      <c r="G259" s="108"/>
      <c r="H259" s="105"/>
      <c r="I259" s="105"/>
    </row>
    <row r="260" spans="1:9">
      <c r="A260" s="72">
        <v>4226</v>
      </c>
      <c r="B260" s="67"/>
      <c r="C260" s="68"/>
      <c r="D260" s="73" t="s">
        <v>119</v>
      </c>
      <c r="E260" s="105"/>
      <c r="F260" s="108">
        <v>401</v>
      </c>
      <c r="G260" s="108">
        <v>386</v>
      </c>
      <c r="H260" s="108">
        <v>386</v>
      </c>
      <c r="I260" s="108">
        <v>386</v>
      </c>
    </row>
    <row r="261" spans="1:9" ht="26.25">
      <c r="A261" s="66">
        <v>424</v>
      </c>
      <c r="B261" s="67"/>
      <c r="C261" s="68"/>
      <c r="D261" s="69" t="s">
        <v>162</v>
      </c>
      <c r="E261" s="105"/>
      <c r="F261" s="107"/>
      <c r="G261" s="107"/>
      <c r="H261" s="105"/>
      <c r="I261" s="105"/>
    </row>
    <row r="262" spans="1:9">
      <c r="A262" s="88">
        <v>4241</v>
      </c>
      <c r="B262" s="67"/>
      <c r="C262" s="68"/>
      <c r="D262" s="89" t="s">
        <v>121</v>
      </c>
      <c r="E262" s="105"/>
      <c r="F262" s="107"/>
      <c r="G262" s="107"/>
      <c r="H262" s="105"/>
      <c r="I262" s="105"/>
    </row>
    <row r="263" spans="1:9">
      <c r="A263" s="67"/>
      <c r="B263" s="67"/>
      <c r="C263" s="90"/>
      <c r="D263" s="69" t="s">
        <v>163</v>
      </c>
      <c r="E263" s="104">
        <f>SUM(E251,E204)</f>
        <v>11804.769999999999</v>
      </c>
      <c r="F263" s="104">
        <f>SUM(F251,F204)</f>
        <v>10504</v>
      </c>
      <c r="G263" s="104">
        <f>SUM(G251,G204)</f>
        <v>18891</v>
      </c>
      <c r="H263" s="104">
        <f t="shared" ref="H263:I263" si="51">SUM(H251,H204)</f>
        <v>18891</v>
      </c>
      <c r="I263" s="104">
        <f t="shared" si="51"/>
        <v>18891</v>
      </c>
    </row>
    <row r="264" spans="1:9">
      <c r="A264" s="184" t="s">
        <v>127</v>
      </c>
      <c r="B264" s="185"/>
      <c r="C264" s="186"/>
      <c r="D264" s="122" t="s">
        <v>170</v>
      </c>
      <c r="E264" s="123"/>
      <c r="F264" s="123"/>
      <c r="G264" s="123"/>
      <c r="H264" s="123"/>
      <c r="I264" s="123"/>
    </row>
    <row r="265" spans="1:9">
      <c r="A265" s="184" t="s">
        <v>165</v>
      </c>
      <c r="B265" s="185"/>
      <c r="C265" s="186"/>
      <c r="D265" s="122" t="s">
        <v>229</v>
      </c>
      <c r="E265" s="123"/>
      <c r="F265" s="123"/>
      <c r="G265" s="123"/>
      <c r="H265" s="123"/>
      <c r="I265" s="123"/>
    </row>
    <row r="266" spans="1:9">
      <c r="A266" s="190" t="s">
        <v>178</v>
      </c>
      <c r="B266" s="191"/>
      <c r="C266" s="192"/>
      <c r="D266" s="124" t="s">
        <v>68</v>
      </c>
      <c r="E266" s="123"/>
      <c r="F266" s="123"/>
      <c r="G266" s="123"/>
      <c r="H266" s="123"/>
      <c r="I266" s="125"/>
    </row>
    <row r="267" spans="1:9">
      <c r="A267" s="66">
        <v>3</v>
      </c>
      <c r="B267" s="67"/>
      <c r="C267" s="68"/>
      <c r="D267" s="69" t="s">
        <v>9</v>
      </c>
      <c r="E267" s="104">
        <f>SUM(E268,E279,E303)</f>
        <v>3962.25</v>
      </c>
      <c r="F267" s="104">
        <v>100</v>
      </c>
      <c r="G267" s="104">
        <f>SUM(G268,G279,G303)</f>
        <v>600</v>
      </c>
      <c r="H267" s="104">
        <f t="shared" ref="H267:I267" si="52">SUM(H268,H279,H303)</f>
        <v>600</v>
      </c>
      <c r="I267" s="104">
        <f t="shared" si="52"/>
        <v>600</v>
      </c>
    </row>
    <row r="268" spans="1:9">
      <c r="A268" s="66">
        <v>31</v>
      </c>
      <c r="B268" s="67"/>
      <c r="C268" s="68"/>
      <c r="D268" s="69" t="s">
        <v>10</v>
      </c>
      <c r="E268" s="105"/>
      <c r="F268" s="105"/>
      <c r="G268" s="105"/>
      <c r="H268" s="105"/>
      <c r="I268" s="105"/>
    </row>
    <row r="269" spans="1:9">
      <c r="A269" s="70">
        <v>311</v>
      </c>
      <c r="B269" s="67"/>
      <c r="C269" s="68"/>
      <c r="D269" s="71" t="s">
        <v>130</v>
      </c>
      <c r="E269" s="105"/>
      <c r="F269" s="105"/>
      <c r="G269" s="105"/>
      <c r="H269" s="105"/>
      <c r="I269" s="105"/>
    </row>
    <row r="270" spans="1:9">
      <c r="A270" s="72">
        <v>3111</v>
      </c>
      <c r="B270" s="67"/>
      <c r="C270" s="68"/>
      <c r="D270" s="73" t="s">
        <v>80</v>
      </c>
      <c r="E270" s="105"/>
      <c r="F270" s="105"/>
      <c r="G270" s="105"/>
      <c r="H270" s="105"/>
      <c r="I270" s="105"/>
    </row>
    <row r="271" spans="1:9">
      <c r="A271" s="72">
        <v>3112</v>
      </c>
      <c r="B271" s="67"/>
      <c r="C271" s="68"/>
      <c r="D271" s="73" t="s">
        <v>131</v>
      </c>
      <c r="E271" s="105"/>
      <c r="F271" s="105"/>
      <c r="G271" s="105"/>
      <c r="H271" s="105"/>
      <c r="I271" s="105"/>
    </row>
    <row r="272" spans="1:9">
      <c r="A272" s="72">
        <v>3113</v>
      </c>
      <c r="B272" s="67"/>
      <c r="C272" s="68"/>
      <c r="D272" s="73" t="s">
        <v>81</v>
      </c>
      <c r="E272" s="105"/>
      <c r="F272" s="105"/>
      <c r="G272" s="105"/>
      <c r="H272" s="105"/>
      <c r="I272" s="105"/>
    </row>
    <row r="273" spans="1:9">
      <c r="A273" s="72">
        <v>3114</v>
      </c>
      <c r="B273" s="67"/>
      <c r="C273" s="68"/>
      <c r="D273" s="73" t="s">
        <v>82</v>
      </c>
      <c r="E273" s="105"/>
      <c r="F273" s="105"/>
      <c r="G273" s="105"/>
      <c r="H273" s="105"/>
      <c r="I273" s="105"/>
    </row>
    <row r="274" spans="1:9">
      <c r="A274" s="70">
        <v>312</v>
      </c>
      <c r="B274" s="67"/>
      <c r="C274" s="68"/>
      <c r="D274" s="71" t="s">
        <v>83</v>
      </c>
      <c r="E274" s="105"/>
      <c r="F274" s="105"/>
      <c r="G274" s="105"/>
      <c r="H274" s="105"/>
      <c r="I274" s="105"/>
    </row>
    <row r="275" spans="1:9">
      <c r="A275" s="72">
        <v>3121</v>
      </c>
      <c r="B275" s="67"/>
      <c r="C275" s="68"/>
      <c r="D275" s="73" t="s">
        <v>83</v>
      </c>
      <c r="E275" s="105"/>
      <c r="F275" s="105"/>
      <c r="G275" s="105"/>
      <c r="H275" s="105"/>
      <c r="I275" s="105"/>
    </row>
    <row r="276" spans="1:9">
      <c r="A276" s="70">
        <v>313</v>
      </c>
      <c r="B276" s="67"/>
      <c r="C276" s="68"/>
      <c r="D276" s="73" t="s">
        <v>132</v>
      </c>
      <c r="E276" s="105"/>
      <c r="F276" s="105"/>
      <c r="G276" s="105"/>
      <c r="H276" s="105"/>
      <c r="I276" s="105"/>
    </row>
    <row r="277" spans="1:9" ht="26.25">
      <c r="A277" s="72">
        <v>3131</v>
      </c>
      <c r="B277" s="67"/>
      <c r="C277" s="68"/>
      <c r="D277" s="73" t="s">
        <v>133</v>
      </c>
      <c r="E277" s="105"/>
      <c r="F277" s="105"/>
      <c r="G277" s="105"/>
      <c r="H277" s="105"/>
      <c r="I277" s="105"/>
    </row>
    <row r="278" spans="1:9" ht="26.25">
      <c r="A278" s="72">
        <v>3132</v>
      </c>
      <c r="B278" s="67"/>
      <c r="C278" s="68"/>
      <c r="D278" s="73" t="s">
        <v>134</v>
      </c>
      <c r="E278" s="105"/>
      <c r="F278" s="105"/>
      <c r="G278" s="105"/>
      <c r="H278" s="105"/>
      <c r="I278" s="105"/>
    </row>
    <row r="279" spans="1:9">
      <c r="A279" s="66">
        <v>32</v>
      </c>
      <c r="B279" s="67"/>
      <c r="C279" s="68"/>
      <c r="D279" s="69" t="s">
        <v>20</v>
      </c>
      <c r="E279" s="104">
        <f>SUM(E280,E285,E293)</f>
        <v>3962.25</v>
      </c>
      <c r="F279" s="104">
        <f t="shared" ref="F279" si="53">SUM(F280,F285)</f>
        <v>100</v>
      </c>
      <c r="G279" s="104">
        <f>SUM(G280,G285)</f>
        <v>600</v>
      </c>
      <c r="H279" s="104">
        <f t="shared" ref="H279:I279" si="54">SUM(H280,H285)</f>
        <v>600</v>
      </c>
      <c r="I279" s="104">
        <f t="shared" si="54"/>
        <v>600</v>
      </c>
    </row>
    <row r="280" spans="1:9">
      <c r="A280" s="70">
        <v>321</v>
      </c>
      <c r="B280" s="67"/>
      <c r="C280" s="68"/>
      <c r="D280" s="71" t="s">
        <v>135</v>
      </c>
      <c r="E280" s="108">
        <f>SUM(E281:E284)</f>
        <v>2624.32</v>
      </c>
      <c r="F280" s="106"/>
      <c r="G280" s="104">
        <f>SUM(G281)</f>
        <v>400</v>
      </c>
      <c r="H280" s="104">
        <f t="shared" ref="H280:I280" si="55">SUM(H281)</f>
        <v>400</v>
      </c>
      <c r="I280" s="104">
        <f t="shared" si="55"/>
        <v>400</v>
      </c>
    </row>
    <row r="281" spans="1:9">
      <c r="A281" s="72">
        <v>3211</v>
      </c>
      <c r="B281" s="67"/>
      <c r="C281" s="68"/>
      <c r="D281" s="73" t="s">
        <v>88</v>
      </c>
      <c r="E281" s="108">
        <v>2624.32</v>
      </c>
      <c r="F281" s="108"/>
      <c r="G281" s="108">
        <v>400</v>
      </c>
      <c r="H281" s="108">
        <v>400</v>
      </c>
      <c r="I281" s="108">
        <v>400</v>
      </c>
    </row>
    <row r="282" spans="1:9" ht="26.25">
      <c r="A282" s="72">
        <v>3212</v>
      </c>
      <c r="B282" s="67"/>
      <c r="C282" s="68"/>
      <c r="D282" s="73" t="s">
        <v>136</v>
      </c>
      <c r="E282" s="105"/>
      <c r="F282" s="105"/>
      <c r="G282" s="105"/>
      <c r="H282" s="105"/>
      <c r="I282" s="105"/>
    </row>
    <row r="283" spans="1:9">
      <c r="A283" s="72">
        <v>3213</v>
      </c>
      <c r="B283" s="67"/>
      <c r="C283" s="68"/>
      <c r="D283" s="73" t="s">
        <v>137</v>
      </c>
      <c r="E283" s="108"/>
      <c r="F283" s="108"/>
      <c r="G283" s="108"/>
      <c r="H283" s="105"/>
      <c r="I283" s="105"/>
    </row>
    <row r="284" spans="1:9" ht="26.25">
      <c r="A284" s="72">
        <v>3214</v>
      </c>
      <c r="B284" s="67"/>
      <c r="C284" s="68"/>
      <c r="D284" s="73" t="s">
        <v>138</v>
      </c>
      <c r="E284" s="105"/>
      <c r="F284" s="108"/>
      <c r="G284" s="108"/>
      <c r="H284" s="105"/>
      <c r="I284" s="105"/>
    </row>
    <row r="285" spans="1:9">
      <c r="A285" s="74">
        <v>322</v>
      </c>
      <c r="B285" s="75"/>
      <c r="C285" s="76"/>
      <c r="D285" s="77" t="s">
        <v>91</v>
      </c>
      <c r="E285" s="116">
        <f>SUM(E286:E292)</f>
        <v>887.93000000000006</v>
      </c>
      <c r="F285" s="109">
        <v>100</v>
      </c>
      <c r="G285" s="109">
        <f>SUM(G286:G292)</f>
        <v>200</v>
      </c>
      <c r="H285" s="109">
        <f t="shared" ref="H285:I285" si="56">SUM(H286:H292)</f>
        <v>200</v>
      </c>
      <c r="I285" s="109">
        <f t="shared" si="56"/>
        <v>200</v>
      </c>
    </row>
    <row r="286" spans="1:9" ht="26.25">
      <c r="A286" s="72">
        <v>3221</v>
      </c>
      <c r="B286" s="67"/>
      <c r="C286" s="68"/>
      <c r="D286" s="73" t="s">
        <v>139</v>
      </c>
      <c r="E286" s="105">
        <v>153.57</v>
      </c>
      <c r="F286" s="108">
        <v>100</v>
      </c>
      <c r="G286" s="108">
        <v>200</v>
      </c>
      <c r="H286" s="105">
        <v>200</v>
      </c>
      <c r="I286" s="105">
        <v>200</v>
      </c>
    </row>
    <row r="287" spans="1:9">
      <c r="A287" s="72">
        <v>3222</v>
      </c>
      <c r="B287" s="67"/>
      <c r="C287" s="68"/>
      <c r="D287" s="73" t="s">
        <v>123</v>
      </c>
      <c r="E287" s="105"/>
      <c r="F287" s="108"/>
      <c r="G287" s="108"/>
      <c r="H287" s="105"/>
      <c r="I287" s="105"/>
    </row>
    <row r="288" spans="1:9">
      <c r="A288" s="72">
        <v>3223</v>
      </c>
      <c r="B288" s="67"/>
      <c r="C288" s="68"/>
      <c r="D288" s="73" t="s">
        <v>93</v>
      </c>
      <c r="E288" s="105"/>
      <c r="F288" s="108"/>
      <c r="G288" s="108"/>
      <c r="H288" s="105"/>
      <c r="I288" s="105"/>
    </row>
    <row r="289" spans="1:9" ht="26.25">
      <c r="A289" s="78">
        <v>3224</v>
      </c>
      <c r="B289" s="79"/>
      <c r="C289" s="80"/>
      <c r="D289" s="81" t="s">
        <v>140</v>
      </c>
      <c r="E289" s="118">
        <v>36.869999999999997</v>
      </c>
      <c r="F289" s="110"/>
      <c r="G289" s="110"/>
      <c r="H289" s="117"/>
      <c r="I289" s="117"/>
    </row>
    <row r="290" spans="1:9">
      <c r="A290" s="82">
        <v>3225</v>
      </c>
      <c r="B290" s="75"/>
      <c r="C290" s="76"/>
      <c r="D290" s="83" t="s">
        <v>95</v>
      </c>
      <c r="E290" s="111">
        <v>697.49</v>
      </c>
      <c r="F290" s="112"/>
      <c r="G290" s="112"/>
      <c r="H290" s="111"/>
      <c r="I290" s="111"/>
    </row>
    <row r="291" spans="1:9" ht="26.25">
      <c r="A291" s="72">
        <v>3226</v>
      </c>
      <c r="B291" s="67"/>
      <c r="C291" s="68"/>
      <c r="D291" s="73" t="s">
        <v>141</v>
      </c>
      <c r="E291" s="105"/>
      <c r="F291" s="105"/>
      <c r="G291" s="105"/>
      <c r="H291" s="105"/>
      <c r="I291" s="105"/>
    </row>
    <row r="292" spans="1:9" ht="26.25">
      <c r="A292" s="78">
        <v>3227</v>
      </c>
      <c r="B292" s="79"/>
      <c r="C292" s="80"/>
      <c r="D292" s="81" t="s">
        <v>142</v>
      </c>
      <c r="E292" s="117"/>
      <c r="F292" s="110"/>
      <c r="G292" s="110"/>
      <c r="H292" s="117"/>
      <c r="I292" s="117"/>
    </row>
    <row r="293" spans="1:9">
      <c r="A293" s="84">
        <v>323</v>
      </c>
      <c r="B293" s="75"/>
      <c r="C293" s="76"/>
      <c r="D293" s="85" t="s">
        <v>97</v>
      </c>
      <c r="E293" s="116">
        <f>SUM(E294:E302)</f>
        <v>450</v>
      </c>
      <c r="F293" s="109">
        <f>SUM(F294:F302)</f>
        <v>0</v>
      </c>
      <c r="G293" s="109">
        <f>SUM(G294:G302)</f>
        <v>0</v>
      </c>
      <c r="H293" s="111"/>
      <c r="I293" s="111"/>
    </row>
    <row r="294" spans="1:9">
      <c r="A294" s="72">
        <v>3231</v>
      </c>
      <c r="B294" s="67"/>
      <c r="C294" s="68"/>
      <c r="D294" s="73" t="s">
        <v>143</v>
      </c>
      <c r="E294" s="105"/>
      <c r="F294" s="108"/>
      <c r="G294" s="108"/>
      <c r="H294" s="105"/>
      <c r="I294" s="105"/>
    </row>
    <row r="295" spans="1:9" ht="26.25">
      <c r="A295" s="72">
        <v>3232</v>
      </c>
      <c r="B295" s="67"/>
      <c r="C295" s="68"/>
      <c r="D295" s="73" t="s">
        <v>144</v>
      </c>
      <c r="E295" s="105"/>
      <c r="F295" s="108"/>
      <c r="G295" s="108"/>
      <c r="H295" s="105"/>
      <c r="I295" s="105"/>
    </row>
    <row r="296" spans="1:9">
      <c r="A296" s="72">
        <v>3233</v>
      </c>
      <c r="B296" s="67"/>
      <c r="C296" s="68"/>
      <c r="D296" s="73" t="s">
        <v>145</v>
      </c>
      <c r="E296" s="105"/>
      <c r="F296" s="105"/>
      <c r="G296" s="105"/>
      <c r="H296" s="105"/>
      <c r="I296" s="105"/>
    </row>
    <row r="297" spans="1:9">
      <c r="A297" s="72">
        <v>3234</v>
      </c>
      <c r="B297" s="67"/>
      <c r="C297" s="68"/>
      <c r="D297" s="73" t="s">
        <v>101</v>
      </c>
      <c r="E297" s="105"/>
      <c r="F297" s="108"/>
      <c r="G297" s="108"/>
      <c r="H297" s="105"/>
      <c r="I297" s="105"/>
    </row>
    <row r="298" spans="1:9">
      <c r="A298" s="72">
        <v>3235</v>
      </c>
      <c r="B298" s="67"/>
      <c r="C298" s="68"/>
      <c r="D298" s="86" t="s">
        <v>146</v>
      </c>
      <c r="E298" s="105"/>
      <c r="F298" s="108"/>
      <c r="G298" s="108"/>
      <c r="H298" s="105"/>
      <c r="I298" s="105"/>
    </row>
    <row r="299" spans="1:9">
      <c r="A299" s="72">
        <v>3236</v>
      </c>
      <c r="B299" s="67"/>
      <c r="C299" s="68"/>
      <c r="D299" s="73" t="s">
        <v>147</v>
      </c>
      <c r="E299" s="105"/>
      <c r="F299" s="108"/>
      <c r="G299" s="108"/>
      <c r="H299" s="105"/>
      <c r="I299" s="105"/>
    </row>
    <row r="300" spans="1:9">
      <c r="A300" s="72">
        <v>3237</v>
      </c>
      <c r="B300" s="67"/>
      <c r="C300" s="68"/>
      <c r="D300" s="73" t="s">
        <v>148</v>
      </c>
      <c r="E300" s="105"/>
      <c r="F300" s="108"/>
      <c r="G300" s="108"/>
      <c r="H300" s="105"/>
      <c r="I300" s="105"/>
    </row>
    <row r="301" spans="1:9">
      <c r="A301" s="72">
        <v>3238</v>
      </c>
      <c r="B301" s="67"/>
      <c r="C301" s="68"/>
      <c r="D301" s="73" t="s">
        <v>105</v>
      </c>
      <c r="E301" s="105"/>
      <c r="F301" s="108"/>
      <c r="G301" s="108"/>
      <c r="H301" s="105"/>
      <c r="I301" s="105"/>
    </row>
    <row r="302" spans="1:9">
      <c r="A302" s="72">
        <v>3239</v>
      </c>
      <c r="B302" s="67"/>
      <c r="C302" s="68"/>
      <c r="D302" s="73" t="s">
        <v>106</v>
      </c>
      <c r="E302" s="105">
        <v>450</v>
      </c>
      <c r="F302" s="108"/>
      <c r="G302" s="108"/>
      <c r="H302" s="105"/>
      <c r="I302" s="105"/>
    </row>
    <row r="303" spans="1:9">
      <c r="A303" s="66">
        <v>34</v>
      </c>
      <c r="B303" s="67"/>
      <c r="C303" s="68"/>
      <c r="D303" s="69" t="s">
        <v>152</v>
      </c>
      <c r="E303" s="105"/>
      <c r="F303" s="104"/>
      <c r="G303" s="104"/>
      <c r="H303" s="105"/>
      <c r="I303" s="105"/>
    </row>
    <row r="304" spans="1:9">
      <c r="A304" s="70">
        <v>343</v>
      </c>
      <c r="B304" s="67"/>
      <c r="C304" s="68"/>
      <c r="D304" s="71" t="s">
        <v>112</v>
      </c>
      <c r="E304" s="105"/>
      <c r="F304" s="104">
        <f>SUM(F305:F308)</f>
        <v>0</v>
      </c>
      <c r="G304" s="104">
        <f>SUM(G305:G308)</f>
        <v>0</v>
      </c>
      <c r="H304" s="105"/>
      <c r="I304" s="105"/>
    </row>
    <row r="305" spans="1:9" ht="26.25">
      <c r="A305" s="72">
        <v>3431</v>
      </c>
      <c r="B305" s="67"/>
      <c r="C305" s="68"/>
      <c r="D305" s="73" t="s">
        <v>113</v>
      </c>
      <c r="E305" s="105"/>
      <c r="F305" s="108"/>
      <c r="G305" s="108"/>
      <c r="H305" s="105"/>
      <c r="I305" s="105"/>
    </row>
    <row r="306" spans="1:9" ht="26.25">
      <c r="A306" s="72">
        <v>3432</v>
      </c>
      <c r="B306" s="67"/>
      <c r="C306" s="68"/>
      <c r="D306" s="73" t="s">
        <v>153</v>
      </c>
      <c r="E306" s="105"/>
      <c r="F306" s="105"/>
      <c r="G306" s="105"/>
      <c r="H306" s="105"/>
      <c r="I306" s="105"/>
    </row>
    <row r="307" spans="1:9">
      <c r="A307" s="72">
        <v>3433</v>
      </c>
      <c r="B307" s="67"/>
      <c r="C307" s="68"/>
      <c r="D307" s="73" t="s">
        <v>154</v>
      </c>
      <c r="E307" s="105"/>
      <c r="F307" s="105"/>
      <c r="G307" s="105"/>
      <c r="H307" s="105"/>
      <c r="I307" s="105"/>
    </row>
    <row r="308" spans="1:9" ht="26.25">
      <c r="A308" s="72">
        <v>3434</v>
      </c>
      <c r="B308" s="67"/>
      <c r="C308" s="68"/>
      <c r="D308" s="73" t="s">
        <v>155</v>
      </c>
      <c r="E308" s="105"/>
      <c r="F308" s="105"/>
      <c r="G308" s="105"/>
      <c r="H308" s="105"/>
      <c r="I308" s="105"/>
    </row>
    <row r="309" spans="1:9" ht="26.25">
      <c r="A309" s="66">
        <v>4</v>
      </c>
      <c r="B309" s="67"/>
      <c r="C309" s="68"/>
      <c r="D309" s="69" t="s">
        <v>11</v>
      </c>
      <c r="E309" s="106">
        <f>SUM(E310,)</f>
        <v>2052.4899999999998</v>
      </c>
      <c r="F309" s="106">
        <f>SUM(F310,)</f>
        <v>1969</v>
      </c>
      <c r="G309" s="106">
        <f>SUM(G310,)</f>
        <v>1400</v>
      </c>
      <c r="H309" s="106">
        <f t="shared" ref="H309:I309" si="57">SUM(H310,)</f>
        <v>1400</v>
      </c>
      <c r="I309" s="106">
        <f t="shared" si="57"/>
        <v>1400</v>
      </c>
    </row>
    <row r="310" spans="1:9" ht="39">
      <c r="A310" s="66">
        <v>42</v>
      </c>
      <c r="B310" s="67"/>
      <c r="C310" s="68"/>
      <c r="D310" s="69" t="s">
        <v>26</v>
      </c>
      <c r="E310" s="104">
        <f>SUM(E311,E316,E320)</f>
        <v>2052.4899999999998</v>
      </c>
      <c r="F310" s="108">
        <v>1969</v>
      </c>
      <c r="G310" s="108">
        <f>SUM(G311,G316)</f>
        <v>1400</v>
      </c>
      <c r="H310" s="108">
        <v>1400</v>
      </c>
      <c r="I310" s="108">
        <v>1400</v>
      </c>
    </row>
    <row r="311" spans="1:9">
      <c r="A311" s="70">
        <v>421</v>
      </c>
      <c r="B311" s="67"/>
      <c r="C311" s="68"/>
      <c r="D311" s="71" t="s">
        <v>156</v>
      </c>
      <c r="E311" s="105"/>
      <c r="F311" s="105"/>
      <c r="G311" s="105"/>
      <c r="H311" s="105"/>
      <c r="I311" s="105"/>
    </row>
    <row r="312" spans="1:9">
      <c r="A312" s="72">
        <v>4211</v>
      </c>
      <c r="B312" s="67"/>
      <c r="C312" s="68"/>
      <c r="D312" s="73" t="s">
        <v>157</v>
      </c>
      <c r="E312" s="105"/>
      <c r="F312" s="105"/>
      <c r="G312" s="105"/>
      <c r="H312" s="105"/>
      <c r="I312" s="105"/>
    </row>
    <row r="313" spans="1:9">
      <c r="A313" s="72">
        <v>4212</v>
      </c>
      <c r="B313" s="67"/>
      <c r="C313" s="68"/>
      <c r="D313" s="73" t="s">
        <v>158</v>
      </c>
      <c r="E313" s="105"/>
      <c r="F313" s="105"/>
      <c r="G313" s="105"/>
      <c r="H313" s="105"/>
      <c r="I313" s="105"/>
    </row>
    <row r="314" spans="1:9" ht="26.25">
      <c r="A314" s="72">
        <v>4213</v>
      </c>
      <c r="B314" s="67"/>
      <c r="C314" s="68"/>
      <c r="D314" s="73" t="s">
        <v>159</v>
      </c>
      <c r="E314" s="105"/>
      <c r="F314" s="105"/>
      <c r="G314" s="105"/>
      <c r="H314" s="105"/>
      <c r="I314" s="105"/>
    </row>
    <row r="315" spans="1:9">
      <c r="A315" s="72">
        <v>4214</v>
      </c>
      <c r="B315" s="67"/>
      <c r="C315" s="68"/>
      <c r="D315" s="73" t="s">
        <v>160</v>
      </c>
      <c r="E315" s="105"/>
      <c r="F315" s="105"/>
      <c r="G315" s="105"/>
      <c r="H315" s="105"/>
      <c r="I315" s="105"/>
    </row>
    <row r="316" spans="1:9">
      <c r="A316" s="66">
        <v>422</v>
      </c>
      <c r="B316" s="67"/>
      <c r="C316" s="68"/>
      <c r="D316" s="69" t="s">
        <v>161</v>
      </c>
      <c r="E316" s="104">
        <f>SUM(E317:E319)</f>
        <v>1880.8</v>
      </c>
      <c r="F316" s="104">
        <f>SUM(F317:F318)</f>
        <v>1700</v>
      </c>
      <c r="G316" s="104">
        <f>SUM(G317:G318)</f>
        <v>1400</v>
      </c>
      <c r="H316" s="104">
        <f t="shared" ref="H316:I316" si="58">SUM(H317:H318)</f>
        <v>1400</v>
      </c>
      <c r="I316" s="104">
        <f t="shared" si="58"/>
        <v>1400</v>
      </c>
    </row>
    <row r="317" spans="1:9">
      <c r="A317" s="87">
        <v>4221</v>
      </c>
      <c r="B317" s="67"/>
      <c r="C317" s="68"/>
      <c r="D317" s="73" t="s">
        <v>118</v>
      </c>
      <c r="E317" s="108">
        <v>120</v>
      </c>
      <c r="F317" s="108">
        <v>850</v>
      </c>
      <c r="G317" s="108">
        <v>1100</v>
      </c>
      <c r="H317" s="108">
        <v>1100</v>
      </c>
      <c r="I317" s="108">
        <v>1100</v>
      </c>
    </row>
    <row r="318" spans="1:9">
      <c r="A318" s="72">
        <v>4226</v>
      </c>
      <c r="B318" s="67"/>
      <c r="C318" s="68"/>
      <c r="D318" s="73" t="s">
        <v>119</v>
      </c>
      <c r="E318" s="105">
        <v>1337.61</v>
      </c>
      <c r="F318" s="108">
        <v>850</v>
      </c>
      <c r="G318" s="108">
        <v>300</v>
      </c>
      <c r="H318" s="108">
        <v>300</v>
      </c>
      <c r="I318" s="108">
        <v>300</v>
      </c>
    </row>
    <row r="319" spans="1:9">
      <c r="A319" s="72">
        <v>4227</v>
      </c>
      <c r="B319" s="67"/>
      <c r="C319" s="68"/>
      <c r="D319" s="73"/>
      <c r="E319" s="105">
        <v>423.19</v>
      </c>
      <c r="F319" s="108"/>
      <c r="G319" s="108"/>
      <c r="H319" s="108"/>
      <c r="I319" s="108"/>
    </row>
    <row r="320" spans="1:9" ht="26.25">
      <c r="A320" s="66">
        <v>424</v>
      </c>
      <c r="B320" s="67"/>
      <c r="C320" s="68"/>
      <c r="D320" s="69" t="s">
        <v>162</v>
      </c>
      <c r="E320" s="113">
        <f>SUM(E321)</f>
        <v>171.69</v>
      </c>
      <c r="F320" s="113">
        <f>SUM(F321)</f>
        <v>269</v>
      </c>
      <c r="G320" s="113">
        <f>SUM(G321)</f>
        <v>0</v>
      </c>
      <c r="H320" s="107"/>
      <c r="I320" s="107"/>
    </row>
    <row r="321" spans="1:9">
      <c r="A321" s="88">
        <v>4241</v>
      </c>
      <c r="B321" s="67"/>
      <c r="C321" s="68"/>
      <c r="D321" s="89" t="s">
        <v>121</v>
      </c>
      <c r="E321" s="108">
        <v>171.69</v>
      </c>
      <c r="F321" s="107">
        <v>269</v>
      </c>
      <c r="G321" s="107"/>
      <c r="H321" s="107">
        <v>0</v>
      </c>
      <c r="I321" s="107">
        <v>0</v>
      </c>
    </row>
    <row r="322" spans="1:9">
      <c r="A322" s="67"/>
      <c r="B322" s="67"/>
      <c r="C322" s="90"/>
      <c r="D322" s="69" t="s">
        <v>163</v>
      </c>
      <c r="E322" s="104">
        <f>SUM(E309,E267)</f>
        <v>6014.74</v>
      </c>
      <c r="F322" s="104">
        <f>SUM(F309,F267)</f>
        <v>2069</v>
      </c>
      <c r="G322" s="104">
        <f>SUM(G309,G267)</f>
        <v>2000</v>
      </c>
      <c r="H322" s="104">
        <f t="shared" ref="H322:I322" si="59">SUM(H309,H267)</f>
        <v>2000</v>
      </c>
      <c r="I322" s="104">
        <f t="shared" si="59"/>
        <v>2000</v>
      </c>
    </row>
    <row r="323" spans="1:9">
      <c r="A323" s="184" t="s">
        <v>127</v>
      </c>
      <c r="B323" s="185"/>
      <c r="C323" s="186"/>
      <c r="D323" s="122" t="s">
        <v>170</v>
      </c>
      <c r="E323" s="123"/>
      <c r="F323" s="123"/>
      <c r="G323" s="123"/>
      <c r="H323" s="123"/>
      <c r="I323" s="123"/>
    </row>
    <row r="324" spans="1:9">
      <c r="A324" s="184" t="s">
        <v>179</v>
      </c>
      <c r="B324" s="185"/>
      <c r="C324" s="186"/>
      <c r="D324" s="122" t="s">
        <v>180</v>
      </c>
      <c r="E324" s="123"/>
      <c r="F324" s="123"/>
      <c r="G324" s="123"/>
      <c r="H324" s="123"/>
      <c r="I324" s="123"/>
    </row>
    <row r="325" spans="1:9">
      <c r="A325" s="190" t="s">
        <v>181</v>
      </c>
      <c r="B325" s="191"/>
      <c r="C325" s="192"/>
      <c r="D325" s="124" t="s">
        <v>64</v>
      </c>
      <c r="E325" s="123"/>
      <c r="F325" s="123"/>
      <c r="G325" s="123"/>
      <c r="H325" s="123"/>
      <c r="I325" s="125"/>
    </row>
    <row r="326" spans="1:9">
      <c r="A326" s="66">
        <v>3</v>
      </c>
      <c r="B326" s="67"/>
      <c r="C326" s="68"/>
      <c r="D326" s="69" t="s">
        <v>9</v>
      </c>
      <c r="E326" s="104">
        <v>214.5</v>
      </c>
      <c r="F326" s="104"/>
      <c r="G326" s="104"/>
      <c r="H326" s="104"/>
      <c r="I326" s="104"/>
    </row>
    <row r="327" spans="1:9">
      <c r="A327" s="66">
        <v>31</v>
      </c>
      <c r="B327" s="67"/>
      <c r="C327" s="68"/>
      <c r="D327" s="69" t="s">
        <v>10</v>
      </c>
      <c r="E327" s="105"/>
      <c r="F327" s="105"/>
      <c r="G327" s="105"/>
      <c r="H327" s="105"/>
      <c r="I327" s="105"/>
    </row>
    <row r="328" spans="1:9">
      <c r="A328" s="70">
        <v>311</v>
      </c>
      <c r="B328" s="67"/>
      <c r="C328" s="68"/>
      <c r="D328" s="71" t="s">
        <v>130</v>
      </c>
      <c r="E328" s="105"/>
      <c r="F328" s="105"/>
      <c r="G328" s="105"/>
      <c r="H328" s="105"/>
      <c r="I328" s="105"/>
    </row>
    <row r="329" spans="1:9">
      <c r="A329" s="72">
        <v>3111</v>
      </c>
      <c r="B329" s="67"/>
      <c r="C329" s="68"/>
      <c r="D329" s="73" t="s">
        <v>80</v>
      </c>
      <c r="E329" s="105"/>
      <c r="F329" s="105"/>
      <c r="G329" s="105"/>
      <c r="H329" s="105"/>
      <c r="I329" s="105"/>
    </row>
    <row r="330" spans="1:9">
      <c r="A330" s="72">
        <v>3112</v>
      </c>
      <c r="B330" s="67"/>
      <c r="C330" s="68"/>
      <c r="D330" s="73" t="s">
        <v>131</v>
      </c>
      <c r="E330" s="105"/>
      <c r="F330" s="105"/>
      <c r="G330" s="105"/>
      <c r="H330" s="105"/>
      <c r="I330" s="105"/>
    </row>
    <row r="331" spans="1:9">
      <c r="A331" s="72">
        <v>3113</v>
      </c>
      <c r="B331" s="67"/>
      <c r="C331" s="68"/>
      <c r="D331" s="73" t="s">
        <v>81</v>
      </c>
      <c r="E331" s="105"/>
      <c r="F331" s="105"/>
      <c r="G331" s="105"/>
      <c r="H331" s="105"/>
      <c r="I331" s="105"/>
    </row>
    <row r="332" spans="1:9">
      <c r="A332" s="72">
        <v>3114</v>
      </c>
      <c r="B332" s="67"/>
      <c r="C332" s="68"/>
      <c r="D332" s="73" t="s">
        <v>82</v>
      </c>
      <c r="E332" s="105"/>
      <c r="F332" s="105"/>
      <c r="G332" s="105"/>
      <c r="H332" s="105"/>
      <c r="I332" s="105"/>
    </row>
    <row r="333" spans="1:9">
      <c r="A333" s="70">
        <v>312</v>
      </c>
      <c r="B333" s="67"/>
      <c r="C333" s="68"/>
      <c r="D333" s="71" t="s">
        <v>83</v>
      </c>
      <c r="E333" s="105"/>
      <c r="F333" s="105"/>
      <c r="G333" s="105"/>
      <c r="H333" s="105"/>
      <c r="I333" s="105"/>
    </row>
    <row r="334" spans="1:9">
      <c r="A334" s="72">
        <v>3121</v>
      </c>
      <c r="B334" s="67"/>
      <c r="C334" s="68"/>
      <c r="D334" s="73" t="s">
        <v>83</v>
      </c>
      <c r="E334" s="105"/>
      <c r="F334" s="105"/>
      <c r="G334" s="105"/>
      <c r="H334" s="105"/>
      <c r="I334" s="105"/>
    </row>
    <row r="335" spans="1:9">
      <c r="A335" s="70">
        <v>313</v>
      </c>
      <c r="B335" s="67"/>
      <c r="C335" s="68"/>
      <c r="D335" s="73" t="s">
        <v>132</v>
      </c>
      <c r="E335" s="105"/>
      <c r="F335" s="105"/>
      <c r="G335" s="105"/>
      <c r="H335" s="105"/>
      <c r="I335" s="105"/>
    </row>
    <row r="336" spans="1:9" ht="26.25">
      <c r="A336" s="72">
        <v>3131</v>
      </c>
      <c r="B336" s="67"/>
      <c r="C336" s="68"/>
      <c r="D336" s="73" t="s">
        <v>133</v>
      </c>
      <c r="E336" s="105"/>
      <c r="F336" s="105"/>
      <c r="G336" s="105"/>
      <c r="H336" s="105"/>
      <c r="I336" s="105"/>
    </row>
    <row r="337" spans="1:9" ht="26.25">
      <c r="A337" s="72">
        <v>3132</v>
      </c>
      <c r="B337" s="67"/>
      <c r="C337" s="68"/>
      <c r="D337" s="73" t="s">
        <v>134</v>
      </c>
      <c r="E337" s="105"/>
      <c r="F337" s="105"/>
      <c r="G337" s="105"/>
      <c r="H337" s="105"/>
      <c r="I337" s="105"/>
    </row>
    <row r="338" spans="1:9">
      <c r="A338" s="66">
        <v>32</v>
      </c>
      <c r="B338" s="67"/>
      <c r="C338" s="68"/>
      <c r="D338" s="69" t="s">
        <v>20</v>
      </c>
      <c r="E338" s="105"/>
      <c r="F338" s="104"/>
      <c r="G338" s="104"/>
      <c r="H338" s="105"/>
      <c r="I338" s="105"/>
    </row>
    <row r="339" spans="1:9">
      <c r="A339" s="70">
        <v>321</v>
      </c>
      <c r="B339" s="67"/>
      <c r="C339" s="68"/>
      <c r="D339" s="71" t="s">
        <v>135</v>
      </c>
      <c r="E339" s="105"/>
      <c r="F339" s="106"/>
      <c r="G339" s="106"/>
      <c r="H339" s="105"/>
      <c r="I339" s="105"/>
    </row>
    <row r="340" spans="1:9">
      <c r="A340" s="72">
        <v>3211</v>
      </c>
      <c r="B340" s="67"/>
      <c r="C340" s="68"/>
      <c r="D340" s="73" t="s">
        <v>88</v>
      </c>
      <c r="E340" s="105"/>
      <c r="F340" s="108"/>
      <c r="G340" s="108"/>
      <c r="H340" s="105"/>
      <c r="I340" s="105"/>
    </row>
    <row r="341" spans="1:9" ht="26.25">
      <c r="A341" s="72">
        <v>3212</v>
      </c>
      <c r="B341" s="67"/>
      <c r="C341" s="68"/>
      <c r="D341" s="73" t="s">
        <v>136</v>
      </c>
      <c r="E341" s="105"/>
      <c r="F341" s="105"/>
      <c r="G341" s="105"/>
      <c r="H341" s="105"/>
      <c r="I341" s="105"/>
    </row>
    <row r="342" spans="1:9">
      <c r="A342" s="72">
        <v>3213</v>
      </c>
      <c r="B342" s="67"/>
      <c r="C342" s="68"/>
      <c r="D342" s="73" t="s">
        <v>137</v>
      </c>
      <c r="E342" s="105"/>
      <c r="F342" s="108"/>
      <c r="G342" s="108"/>
      <c r="H342" s="105"/>
      <c r="I342" s="105"/>
    </row>
    <row r="343" spans="1:9" ht="26.25">
      <c r="A343" s="72">
        <v>3214</v>
      </c>
      <c r="B343" s="67"/>
      <c r="C343" s="68"/>
      <c r="D343" s="73" t="s">
        <v>138</v>
      </c>
      <c r="E343" s="105"/>
      <c r="F343" s="108"/>
      <c r="G343" s="108"/>
      <c r="H343" s="105"/>
      <c r="I343" s="105"/>
    </row>
    <row r="344" spans="1:9">
      <c r="A344" s="74">
        <v>322</v>
      </c>
      <c r="B344" s="75"/>
      <c r="C344" s="76"/>
      <c r="D344" s="77" t="s">
        <v>91</v>
      </c>
      <c r="E344" s="116">
        <f>SUM(E345:E351)</f>
        <v>214.5</v>
      </c>
      <c r="F344" s="109"/>
      <c r="G344" s="109"/>
      <c r="H344" s="109"/>
      <c r="I344" s="109"/>
    </row>
    <row r="345" spans="1:9" ht="26.25">
      <c r="A345" s="72">
        <v>3221</v>
      </c>
      <c r="B345" s="67"/>
      <c r="C345" s="68"/>
      <c r="D345" s="73" t="s">
        <v>139</v>
      </c>
      <c r="E345" s="105"/>
      <c r="F345" s="108"/>
      <c r="G345" s="108"/>
      <c r="H345" s="105"/>
      <c r="I345" s="105"/>
    </row>
    <row r="346" spans="1:9">
      <c r="A346" s="72">
        <v>3222</v>
      </c>
      <c r="B346" s="67"/>
      <c r="C346" s="68"/>
      <c r="D346" s="73" t="s">
        <v>123</v>
      </c>
      <c r="E346" s="108">
        <v>214.5</v>
      </c>
      <c r="F346" s="108"/>
      <c r="G346" s="108"/>
      <c r="H346" s="108"/>
      <c r="I346" s="108"/>
    </row>
    <row r="347" spans="1:9">
      <c r="A347" s="72">
        <v>3223</v>
      </c>
      <c r="B347" s="67"/>
      <c r="C347" s="68"/>
      <c r="D347" s="73" t="s">
        <v>93</v>
      </c>
      <c r="E347" s="105"/>
      <c r="F347" s="108"/>
      <c r="G347" s="108"/>
      <c r="H347" s="105"/>
      <c r="I347" s="105"/>
    </row>
    <row r="348" spans="1:9" ht="26.25">
      <c r="A348" s="78">
        <v>3224</v>
      </c>
      <c r="B348" s="79"/>
      <c r="C348" s="80"/>
      <c r="D348" s="81" t="s">
        <v>140</v>
      </c>
      <c r="E348" s="117"/>
      <c r="F348" s="110"/>
      <c r="G348" s="110"/>
      <c r="H348" s="117"/>
      <c r="I348" s="117"/>
    </row>
    <row r="349" spans="1:9">
      <c r="A349" s="82">
        <v>3225</v>
      </c>
      <c r="B349" s="75"/>
      <c r="C349" s="76"/>
      <c r="D349" s="83" t="s">
        <v>95</v>
      </c>
      <c r="E349" s="111"/>
      <c r="F349" s="112"/>
      <c r="G349" s="112"/>
      <c r="H349" s="111"/>
      <c r="I349" s="111"/>
    </row>
    <row r="350" spans="1:9" ht="26.25">
      <c r="A350" s="72">
        <v>3226</v>
      </c>
      <c r="B350" s="67"/>
      <c r="C350" s="68"/>
      <c r="D350" s="73" t="s">
        <v>141</v>
      </c>
      <c r="E350" s="105"/>
      <c r="F350" s="105"/>
      <c r="G350" s="105"/>
      <c r="H350" s="105"/>
      <c r="I350" s="105"/>
    </row>
    <row r="351" spans="1:9" ht="26.25">
      <c r="A351" s="78">
        <v>3227</v>
      </c>
      <c r="B351" s="79"/>
      <c r="C351" s="80"/>
      <c r="D351" s="81" t="s">
        <v>142</v>
      </c>
      <c r="E351" s="117"/>
      <c r="F351" s="110"/>
      <c r="G351" s="110"/>
      <c r="H351" s="117"/>
      <c r="I351" s="117"/>
    </row>
    <row r="352" spans="1:9">
      <c r="A352" s="84">
        <v>323</v>
      </c>
      <c r="B352" s="75"/>
      <c r="C352" s="76"/>
      <c r="D352" s="85" t="s">
        <v>97</v>
      </c>
      <c r="E352" s="111"/>
      <c r="F352" s="109">
        <f>SUM(F353:F361)</f>
        <v>0</v>
      </c>
      <c r="G352" s="109">
        <f>SUM(G353:G361)</f>
        <v>0</v>
      </c>
      <c r="H352" s="111"/>
      <c r="I352" s="111"/>
    </row>
    <row r="353" spans="1:9">
      <c r="A353" s="72">
        <v>3231</v>
      </c>
      <c r="B353" s="67"/>
      <c r="C353" s="68"/>
      <c r="D353" s="73" t="s">
        <v>143</v>
      </c>
      <c r="E353" s="105"/>
      <c r="F353" s="108"/>
      <c r="G353" s="108"/>
      <c r="H353" s="105"/>
      <c r="I353" s="105"/>
    </row>
    <row r="354" spans="1:9" ht="26.25">
      <c r="A354" s="72">
        <v>3232</v>
      </c>
      <c r="B354" s="67"/>
      <c r="C354" s="68"/>
      <c r="D354" s="73" t="s">
        <v>144</v>
      </c>
      <c r="E354" s="105"/>
      <c r="F354" s="108"/>
      <c r="G354" s="108"/>
      <c r="H354" s="105"/>
      <c r="I354" s="105"/>
    </row>
    <row r="355" spans="1:9">
      <c r="A355" s="72">
        <v>3233</v>
      </c>
      <c r="B355" s="67"/>
      <c r="C355" s="68"/>
      <c r="D355" s="73" t="s">
        <v>145</v>
      </c>
      <c r="E355" s="105"/>
      <c r="F355" s="105"/>
      <c r="G355" s="105"/>
      <c r="H355" s="105"/>
      <c r="I355" s="105"/>
    </row>
    <row r="356" spans="1:9">
      <c r="A356" s="72">
        <v>3234</v>
      </c>
      <c r="B356" s="67"/>
      <c r="C356" s="68"/>
      <c r="D356" s="73" t="s">
        <v>101</v>
      </c>
      <c r="E356" s="105"/>
      <c r="F356" s="108"/>
      <c r="G356" s="108"/>
      <c r="H356" s="105"/>
      <c r="I356" s="105"/>
    </row>
    <row r="357" spans="1:9">
      <c r="A357" s="72">
        <v>3235</v>
      </c>
      <c r="B357" s="67"/>
      <c r="C357" s="68"/>
      <c r="D357" s="86" t="s">
        <v>146</v>
      </c>
      <c r="E357" s="105"/>
      <c r="F357" s="108"/>
      <c r="G357" s="108"/>
      <c r="H357" s="105"/>
      <c r="I357" s="105"/>
    </row>
    <row r="358" spans="1:9">
      <c r="A358" s="72">
        <v>3236</v>
      </c>
      <c r="B358" s="67"/>
      <c r="C358" s="68"/>
      <c r="D358" s="73" t="s">
        <v>147</v>
      </c>
      <c r="E358" s="105"/>
      <c r="F358" s="108"/>
      <c r="G358" s="108"/>
      <c r="H358" s="105"/>
      <c r="I358" s="105"/>
    </row>
    <row r="359" spans="1:9">
      <c r="A359" s="72">
        <v>3237</v>
      </c>
      <c r="B359" s="67"/>
      <c r="C359" s="68"/>
      <c r="D359" s="73" t="s">
        <v>148</v>
      </c>
      <c r="E359" s="105"/>
      <c r="F359" s="108"/>
      <c r="G359" s="108"/>
      <c r="H359" s="105"/>
      <c r="I359" s="105"/>
    </row>
    <row r="360" spans="1:9">
      <c r="A360" s="72">
        <v>3238</v>
      </c>
      <c r="B360" s="67"/>
      <c r="C360" s="68"/>
      <c r="D360" s="73" t="s">
        <v>105</v>
      </c>
      <c r="E360" s="105"/>
      <c r="F360" s="108"/>
      <c r="G360" s="108"/>
      <c r="H360" s="105"/>
      <c r="I360" s="105"/>
    </row>
    <row r="361" spans="1:9">
      <c r="A361" s="72">
        <v>3239</v>
      </c>
      <c r="B361" s="67"/>
      <c r="C361" s="68"/>
      <c r="D361" s="73" t="s">
        <v>106</v>
      </c>
      <c r="E361" s="105"/>
      <c r="F361" s="108"/>
      <c r="G361" s="108"/>
      <c r="H361" s="105"/>
      <c r="I361" s="105"/>
    </row>
    <row r="362" spans="1:9">
      <c r="A362" s="66">
        <v>34</v>
      </c>
      <c r="B362" s="67"/>
      <c r="C362" s="68"/>
      <c r="D362" s="69" t="s">
        <v>152</v>
      </c>
      <c r="E362" s="105"/>
      <c r="F362" s="104"/>
      <c r="G362" s="104"/>
      <c r="H362" s="105"/>
      <c r="I362" s="105"/>
    </row>
    <row r="363" spans="1:9">
      <c r="A363" s="70">
        <v>343</v>
      </c>
      <c r="B363" s="67"/>
      <c r="C363" s="68"/>
      <c r="D363" s="71" t="s">
        <v>112</v>
      </c>
      <c r="E363" s="105"/>
      <c r="F363" s="104">
        <f>SUM(F364:F367)</f>
        <v>0</v>
      </c>
      <c r="G363" s="104">
        <f>SUM(G364:G367)</f>
        <v>0</v>
      </c>
      <c r="H363" s="105"/>
      <c r="I363" s="105"/>
    </row>
    <row r="364" spans="1:9" ht="26.25">
      <c r="A364" s="72">
        <v>3431</v>
      </c>
      <c r="B364" s="67"/>
      <c r="C364" s="68"/>
      <c r="D364" s="73" t="s">
        <v>113</v>
      </c>
      <c r="E364" s="105"/>
      <c r="F364" s="108"/>
      <c r="G364" s="108"/>
      <c r="H364" s="105"/>
      <c r="I364" s="105"/>
    </row>
    <row r="365" spans="1:9" ht="26.25">
      <c r="A365" s="72">
        <v>3432</v>
      </c>
      <c r="B365" s="67"/>
      <c r="C365" s="68"/>
      <c r="D365" s="73" t="s">
        <v>153</v>
      </c>
      <c r="E365" s="105"/>
      <c r="F365" s="105"/>
      <c r="G365" s="105"/>
      <c r="H365" s="105"/>
      <c r="I365" s="105"/>
    </row>
    <row r="366" spans="1:9">
      <c r="A366" s="72">
        <v>3433</v>
      </c>
      <c r="B366" s="67"/>
      <c r="C366" s="68"/>
      <c r="D366" s="73" t="s">
        <v>154</v>
      </c>
      <c r="E366" s="105"/>
      <c r="F366" s="105"/>
      <c r="G366" s="105"/>
      <c r="H366" s="105"/>
      <c r="I366" s="105"/>
    </row>
    <row r="367" spans="1:9" ht="26.25">
      <c r="A367" s="72">
        <v>3434</v>
      </c>
      <c r="B367" s="67"/>
      <c r="C367" s="68"/>
      <c r="D367" s="73" t="s">
        <v>155</v>
      </c>
      <c r="E367" s="105"/>
      <c r="F367" s="105"/>
      <c r="G367" s="105"/>
      <c r="H367" s="105"/>
      <c r="I367" s="105"/>
    </row>
    <row r="368" spans="1:9" ht="26.25">
      <c r="A368" s="66">
        <v>4</v>
      </c>
      <c r="B368" s="67"/>
      <c r="C368" s="68"/>
      <c r="D368" s="69" t="s">
        <v>11</v>
      </c>
      <c r="E368" s="105"/>
      <c r="F368" s="106">
        <f>SUM(F369,)</f>
        <v>0</v>
      </c>
      <c r="G368" s="106">
        <f>SUM(G369,)</f>
        <v>0</v>
      </c>
      <c r="H368" s="105"/>
      <c r="I368" s="105"/>
    </row>
    <row r="369" spans="1:9" ht="39">
      <c r="A369" s="66">
        <v>42</v>
      </c>
      <c r="B369" s="67"/>
      <c r="C369" s="68"/>
      <c r="D369" s="69" t="s">
        <v>26</v>
      </c>
      <c r="E369" s="105"/>
      <c r="F369" s="108"/>
      <c r="G369" s="108"/>
      <c r="H369" s="105"/>
      <c r="I369" s="105"/>
    </row>
    <row r="370" spans="1:9">
      <c r="A370" s="70">
        <v>421</v>
      </c>
      <c r="B370" s="67"/>
      <c r="C370" s="68"/>
      <c r="D370" s="71" t="s">
        <v>156</v>
      </c>
      <c r="E370" s="105"/>
      <c r="F370" s="105"/>
      <c r="G370" s="105"/>
      <c r="H370" s="105"/>
      <c r="I370" s="105"/>
    </row>
    <row r="371" spans="1:9">
      <c r="A371" s="72">
        <v>4211</v>
      </c>
      <c r="B371" s="67"/>
      <c r="C371" s="68"/>
      <c r="D371" s="73" t="s">
        <v>157</v>
      </c>
      <c r="E371" s="105"/>
      <c r="F371" s="105"/>
      <c r="G371" s="105"/>
      <c r="H371" s="105"/>
      <c r="I371" s="105"/>
    </row>
    <row r="372" spans="1:9">
      <c r="A372" s="72">
        <v>4212</v>
      </c>
      <c r="B372" s="67"/>
      <c r="C372" s="68"/>
      <c r="D372" s="73" t="s">
        <v>158</v>
      </c>
      <c r="E372" s="105"/>
      <c r="F372" s="105"/>
      <c r="G372" s="105"/>
      <c r="H372" s="105"/>
      <c r="I372" s="105"/>
    </row>
    <row r="373" spans="1:9" ht="26.25">
      <c r="A373" s="72">
        <v>4213</v>
      </c>
      <c r="B373" s="67"/>
      <c r="C373" s="68"/>
      <c r="D373" s="73" t="s">
        <v>159</v>
      </c>
      <c r="E373" s="105"/>
      <c r="F373" s="105"/>
      <c r="G373" s="105"/>
      <c r="H373" s="105"/>
      <c r="I373" s="105"/>
    </row>
    <row r="374" spans="1:9">
      <c r="A374" s="72">
        <v>4214</v>
      </c>
      <c r="B374" s="67"/>
      <c r="C374" s="68"/>
      <c r="D374" s="73" t="s">
        <v>160</v>
      </c>
      <c r="E374" s="105"/>
      <c r="F374" s="105"/>
      <c r="G374" s="105"/>
      <c r="H374" s="105"/>
      <c r="I374" s="105"/>
    </row>
    <row r="375" spans="1:9">
      <c r="A375" s="66">
        <v>422</v>
      </c>
      <c r="B375" s="67"/>
      <c r="C375" s="68"/>
      <c r="D375" s="69" t="s">
        <v>161</v>
      </c>
      <c r="E375" s="105"/>
      <c r="F375" s="108"/>
      <c r="G375" s="108"/>
      <c r="H375" s="105"/>
      <c r="I375" s="105"/>
    </row>
    <row r="376" spans="1:9">
      <c r="A376" s="87">
        <v>4221</v>
      </c>
      <c r="B376" s="67"/>
      <c r="C376" s="68"/>
      <c r="D376" s="73" t="s">
        <v>118</v>
      </c>
      <c r="E376" s="105"/>
      <c r="F376" s="108"/>
      <c r="G376" s="108"/>
      <c r="H376" s="105"/>
      <c r="I376" s="105"/>
    </row>
    <row r="377" spans="1:9">
      <c r="A377" s="72">
        <v>4226</v>
      </c>
      <c r="B377" s="67"/>
      <c r="C377" s="68"/>
      <c r="D377" s="73" t="s">
        <v>119</v>
      </c>
      <c r="E377" s="105"/>
      <c r="F377" s="108"/>
      <c r="G377" s="108"/>
      <c r="H377" s="105"/>
      <c r="I377" s="105"/>
    </row>
    <row r="378" spans="1:9" ht="26.25">
      <c r="A378" s="66">
        <v>424</v>
      </c>
      <c r="B378" s="67"/>
      <c r="C378" s="68"/>
      <c r="D378" s="69" t="s">
        <v>162</v>
      </c>
      <c r="E378" s="105"/>
      <c r="F378" s="107"/>
      <c r="G378" s="107"/>
      <c r="H378" s="105"/>
      <c r="I378" s="105"/>
    </row>
    <row r="379" spans="1:9">
      <c r="A379" s="88">
        <v>4241</v>
      </c>
      <c r="B379" s="67"/>
      <c r="C379" s="68"/>
      <c r="D379" s="89" t="s">
        <v>121</v>
      </c>
      <c r="E379" s="105"/>
      <c r="F379" s="107"/>
      <c r="G379" s="107"/>
      <c r="H379" s="105"/>
      <c r="I379" s="105"/>
    </row>
    <row r="380" spans="1:9">
      <c r="A380" s="67"/>
      <c r="B380" s="67"/>
      <c r="C380" s="90"/>
      <c r="D380" s="69" t="s">
        <v>163</v>
      </c>
      <c r="E380" s="120">
        <v>214.5</v>
      </c>
      <c r="F380" s="104"/>
      <c r="G380" s="104"/>
      <c r="H380" s="104"/>
      <c r="I380" s="104"/>
    </row>
    <row r="381" spans="1:9">
      <c r="A381" s="184" t="s">
        <v>127</v>
      </c>
      <c r="B381" s="185"/>
      <c r="C381" s="186"/>
      <c r="D381" s="122" t="s">
        <v>170</v>
      </c>
      <c r="E381" s="123"/>
      <c r="F381" s="123"/>
      <c r="G381" s="123"/>
      <c r="H381" s="123"/>
      <c r="I381" s="123"/>
    </row>
    <row r="382" spans="1:9">
      <c r="A382" s="184" t="s">
        <v>183</v>
      </c>
      <c r="B382" s="185"/>
      <c r="C382" s="186"/>
      <c r="D382" s="122" t="s">
        <v>182</v>
      </c>
      <c r="E382" s="123"/>
      <c r="F382" s="123"/>
      <c r="G382" s="123"/>
      <c r="H382" s="123"/>
      <c r="I382" s="123"/>
    </row>
    <row r="383" spans="1:9">
      <c r="A383" s="190" t="s">
        <v>181</v>
      </c>
      <c r="B383" s="191"/>
      <c r="C383" s="192"/>
      <c r="D383" s="124" t="s">
        <v>64</v>
      </c>
      <c r="E383" s="123"/>
      <c r="F383" s="123"/>
      <c r="G383" s="123"/>
      <c r="H383" s="123"/>
      <c r="I383" s="125"/>
    </row>
    <row r="384" spans="1:9">
      <c r="A384" s="66">
        <v>3</v>
      </c>
      <c r="B384" s="67"/>
      <c r="C384" s="68"/>
      <c r="D384" s="69" t="s">
        <v>9</v>
      </c>
      <c r="E384" s="104">
        <v>1748.65</v>
      </c>
      <c r="F384" s="104">
        <v>2124.27</v>
      </c>
      <c r="G384" s="104"/>
      <c r="H384" s="104"/>
      <c r="I384" s="104"/>
    </row>
    <row r="385" spans="1:9">
      <c r="A385" s="66">
        <v>31</v>
      </c>
      <c r="B385" s="67"/>
      <c r="C385" s="68"/>
      <c r="D385" s="69" t="s">
        <v>10</v>
      </c>
      <c r="E385" s="105"/>
      <c r="F385" s="105"/>
      <c r="G385" s="105"/>
      <c r="H385" s="105"/>
      <c r="I385" s="105"/>
    </row>
    <row r="386" spans="1:9">
      <c r="A386" s="70">
        <v>311</v>
      </c>
      <c r="B386" s="67"/>
      <c r="C386" s="68"/>
      <c r="D386" s="71" t="s">
        <v>130</v>
      </c>
      <c r="E386" s="105"/>
      <c r="F386" s="105"/>
      <c r="G386" s="105"/>
      <c r="H386" s="105"/>
      <c r="I386" s="105"/>
    </row>
    <row r="387" spans="1:9">
      <c r="A387" s="72">
        <v>3111</v>
      </c>
      <c r="B387" s="67"/>
      <c r="C387" s="68"/>
      <c r="D387" s="73" t="s">
        <v>80</v>
      </c>
      <c r="E387" s="105"/>
      <c r="F387" s="105"/>
      <c r="G387" s="105"/>
      <c r="H387" s="105"/>
      <c r="I387" s="105"/>
    </row>
    <row r="388" spans="1:9">
      <c r="A388" s="72">
        <v>3112</v>
      </c>
      <c r="B388" s="67"/>
      <c r="C388" s="68"/>
      <c r="D388" s="73" t="s">
        <v>131</v>
      </c>
      <c r="E388" s="105"/>
      <c r="F388" s="105"/>
      <c r="G388" s="105"/>
      <c r="H388" s="105"/>
      <c r="I388" s="105"/>
    </row>
    <row r="389" spans="1:9">
      <c r="A389" s="72">
        <v>3113</v>
      </c>
      <c r="B389" s="67"/>
      <c r="C389" s="68"/>
      <c r="D389" s="73" t="s">
        <v>81</v>
      </c>
      <c r="E389" s="105"/>
      <c r="F389" s="105"/>
      <c r="G389" s="105"/>
      <c r="H389" s="105"/>
      <c r="I389" s="105"/>
    </row>
    <row r="390" spans="1:9">
      <c r="A390" s="72">
        <v>3114</v>
      </c>
      <c r="B390" s="67"/>
      <c r="C390" s="68"/>
      <c r="D390" s="73" t="s">
        <v>82</v>
      </c>
      <c r="E390" s="105"/>
      <c r="F390" s="105"/>
      <c r="G390" s="105"/>
      <c r="H390" s="105"/>
      <c r="I390" s="105"/>
    </row>
    <row r="391" spans="1:9">
      <c r="A391" s="70">
        <v>312</v>
      </c>
      <c r="B391" s="67"/>
      <c r="C391" s="68"/>
      <c r="D391" s="71" t="s">
        <v>83</v>
      </c>
      <c r="E391" s="105"/>
      <c r="F391" s="105"/>
      <c r="G391" s="105"/>
      <c r="H391" s="105"/>
      <c r="I391" s="105"/>
    </row>
    <row r="392" spans="1:9">
      <c r="A392" s="72">
        <v>3121</v>
      </c>
      <c r="B392" s="67"/>
      <c r="C392" s="68"/>
      <c r="D392" s="73" t="s">
        <v>83</v>
      </c>
      <c r="E392" s="105"/>
      <c r="F392" s="105"/>
      <c r="G392" s="105"/>
      <c r="H392" s="105"/>
      <c r="I392" s="105"/>
    </row>
    <row r="393" spans="1:9">
      <c r="A393" s="70">
        <v>313</v>
      </c>
      <c r="B393" s="67"/>
      <c r="C393" s="68"/>
      <c r="D393" s="73" t="s">
        <v>132</v>
      </c>
      <c r="E393" s="105"/>
      <c r="F393" s="105"/>
      <c r="G393" s="105"/>
      <c r="H393" s="105"/>
      <c r="I393" s="105"/>
    </row>
    <row r="394" spans="1:9" ht="26.25">
      <c r="A394" s="72">
        <v>3131</v>
      </c>
      <c r="B394" s="67"/>
      <c r="C394" s="68"/>
      <c r="D394" s="73" t="s">
        <v>133</v>
      </c>
      <c r="E394" s="105"/>
      <c r="F394" s="105"/>
      <c r="G394" s="105"/>
      <c r="H394" s="105"/>
      <c r="I394" s="105"/>
    </row>
    <row r="395" spans="1:9" ht="26.25">
      <c r="A395" s="72">
        <v>3132</v>
      </c>
      <c r="B395" s="67"/>
      <c r="C395" s="68"/>
      <c r="D395" s="73" t="s">
        <v>134</v>
      </c>
      <c r="E395" s="105"/>
      <c r="F395" s="105"/>
      <c r="G395" s="105"/>
      <c r="H395" s="105"/>
      <c r="I395" s="105"/>
    </row>
    <row r="396" spans="1:9">
      <c r="A396" s="66">
        <v>32</v>
      </c>
      <c r="B396" s="67"/>
      <c r="C396" s="68"/>
      <c r="D396" s="69" t="s">
        <v>20</v>
      </c>
      <c r="E396" s="105"/>
      <c r="F396" s="104"/>
      <c r="G396" s="104"/>
      <c r="H396" s="105"/>
      <c r="I396" s="105"/>
    </row>
    <row r="397" spans="1:9">
      <c r="A397" s="70">
        <v>321</v>
      </c>
      <c r="B397" s="67"/>
      <c r="C397" s="68"/>
      <c r="D397" s="71" t="s">
        <v>135</v>
      </c>
      <c r="E397" s="105"/>
      <c r="F397" s="106"/>
      <c r="G397" s="106"/>
      <c r="H397" s="105"/>
      <c r="I397" s="105"/>
    </row>
    <row r="398" spans="1:9">
      <c r="A398" s="72">
        <v>3211</v>
      </c>
      <c r="B398" s="67"/>
      <c r="C398" s="68"/>
      <c r="D398" s="73" t="s">
        <v>88</v>
      </c>
      <c r="E398" s="105"/>
      <c r="F398" s="108"/>
      <c r="G398" s="108"/>
      <c r="H398" s="105"/>
      <c r="I398" s="105"/>
    </row>
    <row r="399" spans="1:9" ht="26.25">
      <c r="A399" s="72">
        <v>3212</v>
      </c>
      <c r="B399" s="67"/>
      <c r="C399" s="68"/>
      <c r="D399" s="73" t="s">
        <v>136</v>
      </c>
      <c r="E399" s="105"/>
      <c r="F399" s="105"/>
      <c r="G399" s="105"/>
      <c r="H399" s="105"/>
      <c r="I399" s="105"/>
    </row>
    <row r="400" spans="1:9">
      <c r="A400" s="72">
        <v>3213</v>
      </c>
      <c r="B400" s="67"/>
      <c r="C400" s="68"/>
      <c r="D400" s="73" t="s">
        <v>137</v>
      </c>
      <c r="E400" s="105"/>
      <c r="F400" s="108"/>
      <c r="G400" s="108"/>
      <c r="H400" s="105"/>
      <c r="I400" s="105"/>
    </row>
    <row r="401" spans="1:9" ht="26.25">
      <c r="A401" s="72">
        <v>3214</v>
      </c>
      <c r="B401" s="67"/>
      <c r="C401" s="68"/>
      <c r="D401" s="73" t="s">
        <v>138</v>
      </c>
      <c r="E401" s="105"/>
      <c r="F401" s="108"/>
      <c r="G401" s="108"/>
      <c r="H401" s="105"/>
      <c r="I401" s="105"/>
    </row>
    <row r="402" spans="1:9">
      <c r="A402" s="74">
        <v>322</v>
      </c>
      <c r="B402" s="75"/>
      <c r="C402" s="76"/>
      <c r="D402" s="77" t="s">
        <v>91</v>
      </c>
      <c r="E402" s="116">
        <f>SUM(E403:E409)</f>
        <v>1748.65</v>
      </c>
      <c r="F402" s="109">
        <f>SUM(F403:F409)</f>
        <v>2124.27</v>
      </c>
      <c r="G402" s="109">
        <f>SUM(G403:G409)</f>
        <v>0</v>
      </c>
      <c r="H402" s="109"/>
      <c r="I402" s="109"/>
    </row>
    <row r="403" spans="1:9" ht="26.25">
      <c r="A403" s="72">
        <v>3221</v>
      </c>
      <c r="B403" s="67"/>
      <c r="C403" s="68"/>
      <c r="D403" s="73" t="s">
        <v>139</v>
      </c>
      <c r="E403" s="105"/>
      <c r="F403" s="108"/>
      <c r="G403" s="108"/>
      <c r="H403" s="105"/>
      <c r="I403" s="105"/>
    </row>
    <row r="404" spans="1:9">
      <c r="A404" s="72">
        <v>3222</v>
      </c>
      <c r="B404" s="67"/>
      <c r="C404" s="68"/>
      <c r="D404" s="73" t="s">
        <v>123</v>
      </c>
      <c r="E404" s="108">
        <v>1748.65</v>
      </c>
      <c r="F404" s="108">
        <v>2124.27</v>
      </c>
      <c r="G404" s="108"/>
      <c r="H404" s="108"/>
      <c r="I404" s="108"/>
    </row>
    <row r="405" spans="1:9">
      <c r="A405" s="72">
        <v>3223</v>
      </c>
      <c r="B405" s="67"/>
      <c r="C405" s="68"/>
      <c r="D405" s="73" t="s">
        <v>93</v>
      </c>
      <c r="E405" s="105"/>
      <c r="F405" s="108"/>
      <c r="G405" s="108"/>
      <c r="H405" s="105"/>
      <c r="I405" s="105"/>
    </row>
    <row r="406" spans="1:9" ht="26.25">
      <c r="A406" s="78">
        <v>3224</v>
      </c>
      <c r="B406" s="79"/>
      <c r="C406" s="80"/>
      <c r="D406" s="81" t="s">
        <v>140</v>
      </c>
      <c r="E406" s="117"/>
      <c r="F406" s="110"/>
      <c r="G406" s="110"/>
      <c r="H406" s="117"/>
      <c r="I406" s="117"/>
    </row>
    <row r="407" spans="1:9">
      <c r="A407" s="82">
        <v>3225</v>
      </c>
      <c r="B407" s="75"/>
      <c r="C407" s="76"/>
      <c r="D407" s="83" t="s">
        <v>95</v>
      </c>
      <c r="E407" s="111"/>
      <c r="F407" s="112"/>
      <c r="G407" s="112"/>
      <c r="H407" s="111"/>
      <c r="I407" s="111"/>
    </row>
    <row r="408" spans="1:9" ht="26.25">
      <c r="A408" s="72">
        <v>3226</v>
      </c>
      <c r="B408" s="67"/>
      <c r="C408" s="68"/>
      <c r="D408" s="73" t="s">
        <v>141</v>
      </c>
      <c r="E408" s="105"/>
      <c r="F408" s="105"/>
      <c r="G408" s="105"/>
      <c r="H408" s="105"/>
      <c r="I408" s="105"/>
    </row>
    <row r="409" spans="1:9" ht="26.25">
      <c r="A409" s="78">
        <v>3227</v>
      </c>
      <c r="B409" s="79"/>
      <c r="C409" s="80"/>
      <c r="D409" s="81" t="s">
        <v>142</v>
      </c>
      <c r="E409" s="117"/>
      <c r="F409" s="110"/>
      <c r="G409" s="110"/>
      <c r="H409" s="117"/>
      <c r="I409" s="117"/>
    </row>
    <row r="410" spans="1:9">
      <c r="A410" s="84">
        <v>323</v>
      </c>
      <c r="B410" s="75"/>
      <c r="C410" s="76"/>
      <c r="D410" s="85" t="s">
        <v>97</v>
      </c>
      <c r="E410" s="111"/>
      <c r="F410" s="109">
        <f>SUM(F411:F419)</f>
        <v>0</v>
      </c>
      <c r="G410" s="109">
        <f>SUM(G411:G419)</f>
        <v>0</v>
      </c>
      <c r="H410" s="111"/>
      <c r="I410" s="111"/>
    </row>
    <row r="411" spans="1:9">
      <c r="A411" s="72">
        <v>3231</v>
      </c>
      <c r="B411" s="67"/>
      <c r="C411" s="68"/>
      <c r="D411" s="73" t="s">
        <v>143</v>
      </c>
      <c r="E411" s="105"/>
      <c r="F411" s="108"/>
      <c r="G411" s="108"/>
      <c r="H411" s="105"/>
      <c r="I411" s="105"/>
    </row>
    <row r="412" spans="1:9" ht="26.25">
      <c r="A412" s="72">
        <v>3232</v>
      </c>
      <c r="B412" s="67"/>
      <c r="C412" s="68"/>
      <c r="D412" s="73" t="s">
        <v>144</v>
      </c>
      <c r="E412" s="105"/>
      <c r="F412" s="108"/>
      <c r="G412" s="108"/>
      <c r="H412" s="105"/>
      <c r="I412" s="105"/>
    </row>
    <row r="413" spans="1:9">
      <c r="A413" s="72">
        <v>3233</v>
      </c>
      <c r="B413" s="67"/>
      <c r="C413" s="68"/>
      <c r="D413" s="73" t="s">
        <v>145</v>
      </c>
      <c r="E413" s="105"/>
      <c r="F413" s="105"/>
      <c r="G413" s="105"/>
      <c r="H413" s="105"/>
      <c r="I413" s="105"/>
    </row>
    <row r="414" spans="1:9">
      <c r="A414" s="72">
        <v>3234</v>
      </c>
      <c r="B414" s="67"/>
      <c r="C414" s="68"/>
      <c r="D414" s="73" t="s">
        <v>101</v>
      </c>
      <c r="E414" s="105"/>
      <c r="F414" s="108"/>
      <c r="G414" s="108"/>
      <c r="H414" s="105"/>
      <c r="I414" s="105"/>
    </row>
    <row r="415" spans="1:9">
      <c r="A415" s="72">
        <v>3235</v>
      </c>
      <c r="B415" s="67"/>
      <c r="C415" s="68"/>
      <c r="D415" s="86" t="s">
        <v>146</v>
      </c>
      <c r="E415" s="105"/>
      <c r="F415" s="108"/>
      <c r="G415" s="108"/>
      <c r="H415" s="105"/>
      <c r="I415" s="105"/>
    </row>
    <row r="416" spans="1:9">
      <c r="A416" s="72">
        <v>3236</v>
      </c>
      <c r="B416" s="67"/>
      <c r="C416" s="68"/>
      <c r="D416" s="73" t="s">
        <v>147</v>
      </c>
      <c r="E416" s="105"/>
      <c r="F416" s="108"/>
      <c r="G416" s="108"/>
      <c r="H416" s="105"/>
      <c r="I416" s="105"/>
    </row>
    <row r="417" spans="1:9">
      <c r="A417" s="72">
        <v>3237</v>
      </c>
      <c r="B417" s="67"/>
      <c r="C417" s="68"/>
      <c r="D417" s="73" t="s">
        <v>148</v>
      </c>
      <c r="E417" s="105"/>
      <c r="F417" s="108"/>
      <c r="G417" s="108"/>
      <c r="H417" s="105"/>
      <c r="I417" s="105"/>
    </row>
    <row r="418" spans="1:9">
      <c r="A418" s="72">
        <v>3238</v>
      </c>
      <c r="B418" s="67"/>
      <c r="C418" s="68"/>
      <c r="D418" s="73" t="s">
        <v>105</v>
      </c>
      <c r="E418" s="105"/>
      <c r="F418" s="108"/>
      <c r="G418" s="108"/>
      <c r="H418" s="105"/>
      <c r="I418" s="105"/>
    </row>
    <row r="419" spans="1:9">
      <c r="A419" s="72">
        <v>3239</v>
      </c>
      <c r="B419" s="67"/>
      <c r="C419" s="68"/>
      <c r="D419" s="73" t="s">
        <v>106</v>
      </c>
      <c r="E419" s="105"/>
      <c r="F419" s="108"/>
      <c r="G419" s="108"/>
      <c r="H419" s="105"/>
      <c r="I419" s="105"/>
    </row>
    <row r="420" spans="1:9">
      <c r="A420" s="66">
        <v>34</v>
      </c>
      <c r="B420" s="67"/>
      <c r="C420" s="68"/>
      <c r="D420" s="69" t="s">
        <v>152</v>
      </c>
      <c r="E420" s="105"/>
      <c r="F420" s="104"/>
      <c r="G420" s="104"/>
      <c r="H420" s="105"/>
      <c r="I420" s="105"/>
    </row>
    <row r="421" spans="1:9">
      <c r="A421" s="70">
        <v>343</v>
      </c>
      <c r="B421" s="67"/>
      <c r="C421" s="68"/>
      <c r="D421" s="71" t="s">
        <v>112</v>
      </c>
      <c r="E421" s="105"/>
      <c r="F421" s="104">
        <f>SUM(F422:F425)</f>
        <v>0</v>
      </c>
      <c r="G421" s="104">
        <f>SUM(G422:G425)</f>
        <v>0</v>
      </c>
      <c r="H421" s="105"/>
      <c r="I421" s="105"/>
    </row>
    <row r="422" spans="1:9" ht="26.25">
      <c r="A422" s="72">
        <v>3431</v>
      </c>
      <c r="B422" s="67"/>
      <c r="C422" s="68"/>
      <c r="D422" s="73" t="s">
        <v>113</v>
      </c>
      <c r="E422" s="105"/>
      <c r="F422" s="108"/>
      <c r="G422" s="108"/>
      <c r="H422" s="105"/>
      <c r="I422" s="105"/>
    </row>
    <row r="423" spans="1:9" ht="26.25">
      <c r="A423" s="72">
        <v>3432</v>
      </c>
      <c r="B423" s="67"/>
      <c r="C423" s="68"/>
      <c r="D423" s="73" t="s">
        <v>153</v>
      </c>
      <c r="E423" s="105"/>
      <c r="F423" s="105"/>
      <c r="G423" s="105"/>
      <c r="H423" s="105"/>
      <c r="I423" s="105"/>
    </row>
    <row r="424" spans="1:9">
      <c r="A424" s="72">
        <v>3433</v>
      </c>
      <c r="B424" s="67"/>
      <c r="C424" s="68"/>
      <c r="D424" s="73" t="s">
        <v>154</v>
      </c>
      <c r="E424" s="105"/>
      <c r="F424" s="105"/>
      <c r="G424" s="105"/>
      <c r="H424" s="105"/>
      <c r="I424" s="105"/>
    </row>
    <row r="425" spans="1:9" ht="26.25">
      <c r="A425" s="72">
        <v>3434</v>
      </c>
      <c r="B425" s="67"/>
      <c r="C425" s="68"/>
      <c r="D425" s="73" t="s">
        <v>155</v>
      </c>
      <c r="E425" s="105"/>
      <c r="F425" s="105"/>
      <c r="G425" s="105"/>
      <c r="H425" s="105"/>
      <c r="I425" s="105"/>
    </row>
    <row r="426" spans="1:9" ht="26.25">
      <c r="A426" s="66">
        <v>4</v>
      </c>
      <c r="B426" s="67"/>
      <c r="C426" s="68"/>
      <c r="D426" s="69" t="s">
        <v>11</v>
      </c>
      <c r="E426" s="105"/>
      <c r="F426" s="106">
        <f>SUM(F427,)</f>
        <v>0</v>
      </c>
      <c r="G426" s="106">
        <f>SUM(G427,)</f>
        <v>0</v>
      </c>
      <c r="H426" s="105"/>
      <c r="I426" s="105"/>
    </row>
    <row r="427" spans="1:9" ht="39">
      <c r="A427" s="66">
        <v>42</v>
      </c>
      <c r="B427" s="67"/>
      <c r="C427" s="68"/>
      <c r="D427" s="69" t="s">
        <v>26</v>
      </c>
      <c r="E427" s="105"/>
      <c r="F427" s="108"/>
      <c r="G427" s="108"/>
      <c r="H427" s="105"/>
      <c r="I427" s="105"/>
    </row>
    <row r="428" spans="1:9">
      <c r="A428" s="70">
        <v>421</v>
      </c>
      <c r="B428" s="67"/>
      <c r="C428" s="68"/>
      <c r="D428" s="71" t="s">
        <v>156</v>
      </c>
      <c r="E428" s="105"/>
      <c r="F428" s="105"/>
      <c r="G428" s="105"/>
      <c r="H428" s="105"/>
      <c r="I428" s="105"/>
    </row>
    <row r="429" spans="1:9">
      <c r="A429" s="72">
        <v>4211</v>
      </c>
      <c r="B429" s="67"/>
      <c r="C429" s="68"/>
      <c r="D429" s="73" t="s">
        <v>157</v>
      </c>
      <c r="E429" s="105"/>
      <c r="F429" s="105"/>
      <c r="G429" s="105"/>
      <c r="H429" s="105"/>
      <c r="I429" s="105"/>
    </row>
    <row r="430" spans="1:9">
      <c r="A430" s="72">
        <v>4212</v>
      </c>
      <c r="B430" s="67"/>
      <c r="C430" s="68"/>
      <c r="D430" s="73" t="s">
        <v>158</v>
      </c>
      <c r="E430" s="105"/>
      <c r="F430" s="105"/>
      <c r="G430" s="105"/>
      <c r="H430" s="105"/>
      <c r="I430" s="105"/>
    </row>
    <row r="431" spans="1:9" ht="26.25">
      <c r="A431" s="72">
        <v>4213</v>
      </c>
      <c r="B431" s="67"/>
      <c r="C431" s="68"/>
      <c r="D431" s="73" t="s">
        <v>159</v>
      </c>
      <c r="E431" s="105"/>
      <c r="F431" s="105"/>
      <c r="G431" s="105"/>
      <c r="H431" s="105"/>
      <c r="I431" s="105"/>
    </row>
    <row r="432" spans="1:9">
      <c r="A432" s="72">
        <v>4214</v>
      </c>
      <c r="B432" s="67"/>
      <c r="C432" s="68"/>
      <c r="D432" s="73" t="s">
        <v>160</v>
      </c>
      <c r="E432" s="105"/>
      <c r="F432" s="105"/>
      <c r="G432" s="105"/>
      <c r="H432" s="105"/>
      <c r="I432" s="105"/>
    </row>
    <row r="433" spans="1:9">
      <c r="A433" s="66">
        <v>422</v>
      </c>
      <c r="B433" s="67"/>
      <c r="C433" s="68"/>
      <c r="D433" s="69" t="s">
        <v>161</v>
      </c>
      <c r="E433" s="105"/>
      <c r="F433" s="108"/>
      <c r="G433" s="108"/>
      <c r="H433" s="105"/>
      <c r="I433" s="105"/>
    </row>
    <row r="434" spans="1:9">
      <c r="A434" s="87">
        <v>4221</v>
      </c>
      <c r="B434" s="67"/>
      <c r="C434" s="68"/>
      <c r="D434" s="73" t="s">
        <v>118</v>
      </c>
      <c r="E434" s="105"/>
      <c r="F434" s="108"/>
      <c r="G434" s="108"/>
      <c r="H434" s="105"/>
      <c r="I434" s="105"/>
    </row>
    <row r="435" spans="1:9">
      <c r="A435" s="72">
        <v>4226</v>
      </c>
      <c r="B435" s="67"/>
      <c r="C435" s="68"/>
      <c r="D435" s="73" t="s">
        <v>119</v>
      </c>
      <c r="E435" s="105"/>
      <c r="F435" s="108"/>
      <c r="G435" s="108"/>
      <c r="H435" s="105"/>
      <c r="I435" s="105"/>
    </row>
    <row r="436" spans="1:9" ht="26.25">
      <c r="A436" s="66">
        <v>424</v>
      </c>
      <c r="B436" s="67"/>
      <c r="C436" s="68"/>
      <c r="D436" s="69" t="s">
        <v>162</v>
      </c>
      <c r="E436" s="105"/>
      <c r="F436" s="107"/>
      <c r="G436" s="107"/>
      <c r="H436" s="105"/>
      <c r="I436" s="105"/>
    </row>
    <row r="437" spans="1:9">
      <c r="A437" s="88">
        <v>4241</v>
      </c>
      <c r="B437" s="67"/>
      <c r="C437" s="68"/>
      <c r="D437" s="89" t="s">
        <v>121</v>
      </c>
      <c r="E437" s="105"/>
      <c r="F437" s="107"/>
      <c r="G437" s="107"/>
      <c r="H437" s="105"/>
      <c r="I437" s="105"/>
    </row>
    <row r="438" spans="1:9">
      <c r="A438" s="67"/>
      <c r="B438" s="67"/>
      <c r="C438" s="90"/>
      <c r="D438" s="69" t="s">
        <v>163</v>
      </c>
      <c r="E438" s="104">
        <v>1748.65</v>
      </c>
      <c r="F438" s="104">
        <v>2124.27</v>
      </c>
      <c r="G438" s="108"/>
      <c r="H438" s="108"/>
      <c r="I438" s="108"/>
    </row>
    <row r="439" spans="1:9">
      <c r="A439" s="184" t="s">
        <v>127</v>
      </c>
      <c r="B439" s="185"/>
      <c r="C439" s="186"/>
      <c r="D439" s="122" t="s">
        <v>170</v>
      </c>
      <c r="E439" s="123"/>
      <c r="F439" s="123"/>
      <c r="G439" s="123"/>
      <c r="H439" s="123"/>
      <c r="I439" s="123"/>
    </row>
    <row r="440" spans="1:9" ht="25.5">
      <c r="A440" s="184" t="s">
        <v>184</v>
      </c>
      <c r="B440" s="185"/>
      <c r="C440" s="186"/>
      <c r="D440" s="122" t="s">
        <v>185</v>
      </c>
      <c r="E440" s="123"/>
      <c r="F440" s="123"/>
      <c r="G440" s="123"/>
      <c r="H440" s="123"/>
      <c r="I440" s="123"/>
    </row>
    <row r="441" spans="1:9">
      <c r="A441" s="190" t="s">
        <v>186</v>
      </c>
      <c r="B441" s="191"/>
      <c r="C441" s="192"/>
      <c r="D441" s="124" t="s">
        <v>187</v>
      </c>
      <c r="E441" s="123"/>
      <c r="F441" s="123"/>
      <c r="G441" s="123"/>
      <c r="H441" s="123"/>
      <c r="I441" s="125"/>
    </row>
    <row r="442" spans="1:9">
      <c r="A442" s="66">
        <v>3</v>
      </c>
      <c r="B442" s="67"/>
      <c r="C442" s="68"/>
      <c r="D442" s="69" t="s">
        <v>9</v>
      </c>
      <c r="E442" s="120">
        <f>SUM(E443,E454)</f>
        <v>1386.41</v>
      </c>
      <c r="F442" s="120">
        <f>SUM(F443)</f>
        <v>623.66000000000008</v>
      </c>
      <c r="G442" s="120">
        <f>SUM(G443,G454)</f>
        <v>3175</v>
      </c>
      <c r="H442" s="120">
        <f t="shared" ref="H442:I442" si="60">SUM(H443,H454)</f>
        <v>3175</v>
      </c>
      <c r="I442" s="120">
        <f t="shared" si="60"/>
        <v>3175</v>
      </c>
    </row>
    <row r="443" spans="1:9">
      <c r="A443" s="66">
        <v>31</v>
      </c>
      <c r="B443" s="67"/>
      <c r="C443" s="68"/>
      <c r="D443" s="69" t="s">
        <v>10</v>
      </c>
      <c r="E443" s="105">
        <f>SUM(E445,E449,E451)</f>
        <v>1384.74</v>
      </c>
      <c r="F443" s="105">
        <f t="shared" ref="F443" si="61">SUM(F445,F449,F451)</f>
        <v>623.66000000000008</v>
      </c>
      <c r="G443" s="105">
        <f t="shared" ref="G443:I443" si="62">SUM(G445,G449,G451)</f>
        <v>3159</v>
      </c>
      <c r="H443" s="105">
        <f t="shared" si="62"/>
        <v>3159</v>
      </c>
      <c r="I443" s="105">
        <f t="shared" si="62"/>
        <v>3159</v>
      </c>
    </row>
    <row r="444" spans="1:9">
      <c r="A444" s="70">
        <v>311</v>
      </c>
      <c r="B444" s="67"/>
      <c r="C444" s="68"/>
      <c r="D444" s="71" t="s">
        <v>130</v>
      </c>
      <c r="E444" s="105">
        <f>SUM(E445:E448)</f>
        <v>417.66</v>
      </c>
      <c r="F444" s="105">
        <f t="shared" ref="F444" si="63">SUM(F445:F448)</f>
        <v>485.41</v>
      </c>
      <c r="G444" s="105">
        <f t="shared" ref="G444:I444" si="64">SUM(G445:G448)</f>
        <v>2506</v>
      </c>
      <c r="H444" s="105">
        <f t="shared" si="64"/>
        <v>2506</v>
      </c>
      <c r="I444" s="105">
        <f t="shared" si="64"/>
        <v>2506</v>
      </c>
    </row>
    <row r="445" spans="1:9">
      <c r="A445" s="72">
        <v>3111</v>
      </c>
      <c r="B445" s="67"/>
      <c r="C445" s="68"/>
      <c r="D445" s="73" t="s">
        <v>80</v>
      </c>
      <c r="E445" s="105">
        <v>417.66</v>
      </c>
      <c r="F445" s="105">
        <v>485.41</v>
      </c>
      <c r="G445" s="105">
        <v>2506</v>
      </c>
      <c r="H445" s="105">
        <v>2506</v>
      </c>
      <c r="I445" s="105">
        <v>2506</v>
      </c>
    </row>
    <row r="446" spans="1:9">
      <c r="A446" s="72">
        <v>3112</v>
      </c>
      <c r="B446" s="67"/>
      <c r="C446" s="68"/>
      <c r="D446" s="73" t="s">
        <v>131</v>
      </c>
      <c r="E446" s="105"/>
      <c r="F446" s="105"/>
      <c r="G446" s="105"/>
      <c r="H446" s="105"/>
      <c r="I446" s="105"/>
    </row>
    <row r="447" spans="1:9">
      <c r="A447" s="72">
        <v>3113</v>
      </c>
      <c r="B447" s="67"/>
      <c r="C447" s="68"/>
      <c r="D447" s="73" t="s">
        <v>81</v>
      </c>
      <c r="E447" s="105"/>
      <c r="F447" s="105"/>
      <c r="G447" s="105"/>
      <c r="H447" s="105"/>
      <c r="I447" s="105"/>
    </row>
    <row r="448" spans="1:9">
      <c r="A448" s="72">
        <v>3114</v>
      </c>
      <c r="B448" s="67"/>
      <c r="C448" s="68"/>
      <c r="D448" s="73" t="s">
        <v>82</v>
      </c>
      <c r="E448" s="105"/>
      <c r="F448" s="105"/>
      <c r="G448" s="105"/>
      <c r="H448" s="105"/>
      <c r="I448" s="105"/>
    </row>
    <row r="449" spans="1:9">
      <c r="A449" s="70">
        <v>312</v>
      </c>
      <c r="B449" s="67"/>
      <c r="C449" s="68"/>
      <c r="D449" s="71" t="s">
        <v>83</v>
      </c>
      <c r="E449" s="106">
        <f>SUM(E450)</f>
        <v>898.16</v>
      </c>
      <c r="F449" s="106">
        <f t="shared" ref="F449:I449" si="65">SUM(F450)</f>
        <v>59</v>
      </c>
      <c r="G449" s="106">
        <f t="shared" si="65"/>
        <v>240</v>
      </c>
      <c r="H449" s="106">
        <f t="shared" si="65"/>
        <v>240</v>
      </c>
      <c r="I449" s="106">
        <f t="shared" si="65"/>
        <v>240</v>
      </c>
    </row>
    <row r="450" spans="1:9">
      <c r="A450" s="72">
        <v>3121</v>
      </c>
      <c r="B450" s="67"/>
      <c r="C450" s="68"/>
      <c r="D450" s="73" t="s">
        <v>83</v>
      </c>
      <c r="E450" s="105">
        <v>898.16</v>
      </c>
      <c r="F450" s="105">
        <v>59</v>
      </c>
      <c r="G450" s="105">
        <v>240</v>
      </c>
      <c r="H450" s="105">
        <v>240</v>
      </c>
      <c r="I450" s="105">
        <v>240</v>
      </c>
    </row>
    <row r="451" spans="1:9">
      <c r="A451" s="70">
        <v>313</v>
      </c>
      <c r="B451" s="67"/>
      <c r="C451" s="68"/>
      <c r="D451" s="73" t="s">
        <v>132</v>
      </c>
      <c r="E451" s="106">
        <f>SUM(E452:E453)</f>
        <v>68.92</v>
      </c>
      <c r="F451" s="106">
        <f t="shared" ref="F451" si="66">SUM(F452:F453)</f>
        <v>79.25</v>
      </c>
      <c r="G451" s="106">
        <f t="shared" ref="G451:I451" si="67">SUM(G452:G453)</f>
        <v>413</v>
      </c>
      <c r="H451" s="106">
        <f t="shared" si="67"/>
        <v>413</v>
      </c>
      <c r="I451" s="106">
        <f t="shared" si="67"/>
        <v>413</v>
      </c>
    </row>
    <row r="452" spans="1:9" ht="26.25">
      <c r="A452" s="72">
        <v>3131</v>
      </c>
      <c r="B452" s="67"/>
      <c r="C452" s="68"/>
      <c r="D452" s="73" t="s">
        <v>133</v>
      </c>
      <c r="E452" s="105"/>
      <c r="F452" s="105"/>
      <c r="G452" s="105"/>
      <c r="H452" s="105"/>
      <c r="I452" s="105"/>
    </row>
    <row r="453" spans="1:9" ht="26.25">
      <c r="A453" s="72">
        <v>3132</v>
      </c>
      <c r="B453" s="67"/>
      <c r="C453" s="68"/>
      <c r="D453" s="73" t="s">
        <v>134</v>
      </c>
      <c r="E453" s="105">
        <v>68.92</v>
      </c>
      <c r="F453" s="105">
        <v>79.25</v>
      </c>
      <c r="G453" s="105">
        <v>413</v>
      </c>
      <c r="H453" s="105">
        <v>413</v>
      </c>
      <c r="I453" s="105">
        <v>413</v>
      </c>
    </row>
    <row r="454" spans="1:9">
      <c r="A454" s="66">
        <v>32</v>
      </c>
      <c r="B454" s="67"/>
      <c r="C454" s="68"/>
      <c r="D454" s="69" t="s">
        <v>20</v>
      </c>
      <c r="E454" s="106">
        <v>1.67</v>
      </c>
      <c r="F454" s="104"/>
      <c r="G454" s="104">
        <v>16</v>
      </c>
      <c r="H454" s="104">
        <v>16</v>
      </c>
      <c r="I454" s="104">
        <v>16</v>
      </c>
    </row>
    <row r="455" spans="1:9">
      <c r="A455" s="70">
        <v>321</v>
      </c>
      <c r="B455" s="67"/>
      <c r="C455" s="68"/>
      <c r="D455" s="71" t="s">
        <v>135</v>
      </c>
      <c r="E455" s="106">
        <f>SUM(E456:E459)</f>
        <v>1.67</v>
      </c>
      <c r="F455" s="106"/>
      <c r="G455" s="104">
        <f>SUM(G456:G459)</f>
        <v>16</v>
      </c>
      <c r="H455" s="104">
        <f t="shared" ref="H455:I455" si="68">SUM(H456:H459)</f>
        <v>16</v>
      </c>
      <c r="I455" s="104">
        <f t="shared" si="68"/>
        <v>16</v>
      </c>
    </row>
    <row r="456" spans="1:9">
      <c r="A456" s="72">
        <v>3211</v>
      </c>
      <c r="B456" s="67"/>
      <c r="C456" s="68"/>
      <c r="D456" s="73" t="s">
        <v>88</v>
      </c>
      <c r="E456" s="105"/>
      <c r="F456" s="108"/>
      <c r="G456" s="108"/>
      <c r="H456" s="105"/>
      <c r="I456" s="105"/>
    </row>
    <row r="457" spans="1:9" ht="26.25">
      <c r="A457" s="72">
        <v>3212</v>
      </c>
      <c r="B457" s="67"/>
      <c r="C457" s="68"/>
      <c r="D457" s="73" t="s">
        <v>136</v>
      </c>
      <c r="E457" s="105">
        <v>1.67</v>
      </c>
      <c r="F457" s="105"/>
      <c r="G457" s="105">
        <v>16</v>
      </c>
      <c r="H457" s="105">
        <v>16</v>
      </c>
      <c r="I457" s="105">
        <v>16</v>
      </c>
    </row>
    <row r="458" spans="1:9">
      <c r="A458" s="72">
        <v>3213</v>
      </c>
      <c r="B458" s="67"/>
      <c r="C458" s="68"/>
      <c r="D458" s="73" t="s">
        <v>137</v>
      </c>
      <c r="E458" s="105"/>
      <c r="F458" s="108"/>
      <c r="G458" s="108"/>
      <c r="H458" s="105"/>
      <c r="I458" s="105"/>
    </row>
    <row r="459" spans="1:9" ht="26.25">
      <c r="A459" s="72">
        <v>3214</v>
      </c>
      <c r="B459" s="67"/>
      <c r="C459" s="68"/>
      <c r="D459" s="73" t="s">
        <v>138</v>
      </c>
      <c r="E459" s="105"/>
      <c r="F459" s="108"/>
      <c r="G459" s="108"/>
      <c r="H459" s="105"/>
      <c r="I459" s="105"/>
    </row>
    <row r="460" spans="1:9">
      <c r="A460" s="74">
        <v>322</v>
      </c>
      <c r="B460" s="75"/>
      <c r="C460" s="76"/>
      <c r="D460" s="77" t="s">
        <v>91</v>
      </c>
      <c r="E460" s="111"/>
      <c r="F460" s="109"/>
      <c r="G460" s="109"/>
      <c r="H460" s="111"/>
      <c r="I460" s="111"/>
    </row>
    <row r="461" spans="1:9" ht="26.25">
      <c r="A461" s="72">
        <v>3221</v>
      </c>
      <c r="B461" s="67"/>
      <c r="C461" s="68"/>
      <c r="D461" s="73" t="s">
        <v>139</v>
      </c>
      <c r="E461" s="105"/>
      <c r="F461" s="108"/>
      <c r="G461" s="108"/>
      <c r="H461" s="105"/>
      <c r="I461" s="105"/>
    </row>
    <row r="462" spans="1:9">
      <c r="A462" s="72">
        <v>3222</v>
      </c>
      <c r="B462" s="67"/>
      <c r="C462" s="68"/>
      <c r="D462" s="73" t="s">
        <v>123</v>
      </c>
      <c r="E462" s="105"/>
      <c r="F462" s="108"/>
      <c r="G462" s="108"/>
      <c r="H462" s="105"/>
      <c r="I462" s="105"/>
    </row>
    <row r="463" spans="1:9">
      <c r="A463" s="72">
        <v>3223</v>
      </c>
      <c r="B463" s="67"/>
      <c r="C463" s="68"/>
      <c r="D463" s="73" t="s">
        <v>93</v>
      </c>
      <c r="E463" s="105"/>
      <c r="F463" s="108"/>
      <c r="G463" s="108"/>
      <c r="H463" s="105"/>
      <c r="I463" s="105"/>
    </row>
    <row r="464" spans="1:9" ht="26.25">
      <c r="A464" s="78">
        <v>3224</v>
      </c>
      <c r="B464" s="79"/>
      <c r="C464" s="80"/>
      <c r="D464" s="81" t="s">
        <v>140</v>
      </c>
      <c r="E464" s="117"/>
      <c r="F464" s="110"/>
      <c r="G464" s="110"/>
      <c r="H464" s="117"/>
      <c r="I464" s="117"/>
    </row>
    <row r="465" spans="1:9">
      <c r="A465" s="82">
        <v>3225</v>
      </c>
      <c r="B465" s="75"/>
      <c r="C465" s="76"/>
      <c r="D465" s="83" t="s">
        <v>95</v>
      </c>
      <c r="E465" s="111"/>
      <c r="F465" s="112"/>
      <c r="G465" s="112"/>
      <c r="H465" s="111"/>
      <c r="I465" s="111"/>
    </row>
    <row r="466" spans="1:9" ht="26.25">
      <c r="A466" s="72">
        <v>3226</v>
      </c>
      <c r="B466" s="67"/>
      <c r="C466" s="68"/>
      <c r="D466" s="73" t="s">
        <v>141</v>
      </c>
      <c r="E466" s="105"/>
      <c r="F466" s="105"/>
      <c r="G466" s="105"/>
      <c r="H466" s="105"/>
      <c r="I466" s="105"/>
    </row>
    <row r="467" spans="1:9" ht="26.25">
      <c r="A467" s="78">
        <v>3227</v>
      </c>
      <c r="B467" s="79"/>
      <c r="C467" s="80"/>
      <c r="D467" s="81" t="s">
        <v>142</v>
      </c>
      <c r="E467" s="117"/>
      <c r="F467" s="110"/>
      <c r="G467" s="110"/>
      <c r="H467" s="117"/>
      <c r="I467" s="117"/>
    </row>
    <row r="468" spans="1:9">
      <c r="A468" s="84">
        <v>323</v>
      </c>
      <c r="B468" s="75"/>
      <c r="C468" s="76"/>
      <c r="D468" s="85" t="s">
        <v>97</v>
      </c>
      <c r="E468" s="111"/>
      <c r="F468" s="109">
        <f>SUM(F469:F477)</f>
        <v>0</v>
      </c>
      <c r="G468" s="109">
        <f>SUM(G469:G477)</f>
        <v>0</v>
      </c>
      <c r="H468" s="111"/>
      <c r="I468" s="111"/>
    </row>
    <row r="469" spans="1:9">
      <c r="A469" s="72">
        <v>3231</v>
      </c>
      <c r="B469" s="67"/>
      <c r="C469" s="68"/>
      <c r="D469" s="73" t="s">
        <v>143</v>
      </c>
      <c r="E469" s="105"/>
      <c r="F469" s="108"/>
      <c r="G469" s="108"/>
      <c r="H469" s="105"/>
      <c r="I469" s="105"/>
    </row>
    <row r="470" spans="1:9" ht="26.25">
      <c r="A470" s="72">
        <v>3232</v>
      </c>
      <c r="B470" s="67"/>
      <c r="C470" s="68"/>
      <c r="D470" s="73" t="s">
        <v>144</v>
      </c>
      <c r="E470" s="105"/>
      <c r="F470" s="108"/>
      <c r="G470" s="108"/>
      <c r="H470" s="105"/>
      <c r="I470" s="105"/>
    </row>
    <row r="471" spans="1:9">
      <c r="A471" s="72">
        <v>3233</v>
      </c>
      <c r="B471" s="67"/>
      <c r="C471" s="68"/>
      <c r="D471" s="73" t="s">
        <v>145</v>
      </c>
      <c r="E471" s="105"/>
      <c r="F471" s="105"/>
      <c r="G471" s="105"/>
      <c r="H471" s="105"/>
      <c r="I471" s="105"/>
    </row>
    <row r="472" spans="1:9">
      <c r="A472" s="72">
        <v>3234</v>
      </c>
      <c r="B472" s="67"/>
      <c r="C472" s="68"/>
      <c r="D472" s="73" t="s">
        <v>101</v>
      </c>
      <c r="E472" s="105"/>
      <c r="F472" s="108"/>
      <c r="G472" s="108"/>
      <c r="H472" s="105"/>
      <c r="I472" s="105"/>
    </row>
    <row r="473" spans="1:9">
      <c r="A473" s="72">
        <v>3235</v>
      </c>
      <c r="B473" s="67"/>
      <c r="C473" s="68"/>
      <c r="D473" s="86" t="s">
        <v>146</v>
      </c>
      <c r="E473" s="105"/>
      <c r="F473" s="108"/>
      <c r="G473" s="108"/>
      <c r="H473" s="105"/>
      <c r="I473" s="105"/>
    </row>
    <row r="474" spans="1:9">
      <c r="A474" s="72">
        <v>3236</v>
      </c>
      <c r="B474" s="67"/>
      <c r="C474" s="68"/>
      <c r="D474" s="73" t="s">
        <v>147</v>
      </c>
      <c r="E474" s="105"/>
      <c r="F474" s="108"/>
      <c r="G474" s="108"/>
      <c r="H474" s="105"/>
      <c r="I474" s="105"/>
    </row>
    <row r="475" spans="1:9">
      <c r="A475" s="72">
        <v>3237</v>
      </c>
      <c r="B475" s="67"/>
      <c r="C475" s="68"/>
      <c r="D475" s="73" t="s">
        <v>148</v>
      </c>
      <c r="E475" s="105"/>
      <c r="F475" s="108"/>
      <c r="G475" s="108"/>
      <c r="H475" s="105"/>
      <c r="I475" s="105"/>
    </row>
    <row r="476" spans="1:9">
      <c r="A476" s="72">
        <v>3238</v>
      </c>
      <c r="B476" s="67"/>
      <c r="C476" s="68"/>
      <c r="D476" s="73" t="s">
        <v>105</v>
      </c>
      <c r="E476" s="105"/>
      <c r="F476" s="108"/>
      <c r="G476" s="108"/>
      <c r="H476" s="105"/>
      <c r="I476" s="105"/>
    </row>
    <row r="477" spans="1:9">
      <c r="A477" s="72">
        <v>3239</v>
      </c>
      <c r="B477" s="67"/>
      <c r="C477" s="68"/>
      <c r="D477" s="73" t="s">
        <v>106</v>
      </c>
      <c r="E477" s="105"/>
      <c r="F477" s="108"/>
      <c r="G477" s="108"/>
      <c r="H477" s="105"/>
      <c r="I477" s="105"/>
    </row>
    <row r="478" spans="1:9">
      <c r="A478" s="66">
        <v>34</v>
      </c>
      <c r="B478" s="67"/>
      <c r="C478" s="68"/>
      <c r="D478" s="69" t="s">
        <v>152</v>
      </c>
      <c r="E478" s="105"/>
      <c r="F478" s="104"/>
      <c r="G478" s="104"/>
      <c r="H478" s="105"/>
      <c r="I478" s="105"/>
    </row>
    <row r="479" spans="1:9">
      <c r="A479" s="70">
        <v>343</v>
      </c>
      <c r="B479" s="67"/>
      <c r="C479" s="68"/>
      <c r="D479" s="71" t="s">
        <v>112</v>
      </c>
      <c r="E479" s="105"/>
      <c r="F479" s="104">
        <f>SUM(F480:F483)</f>
        <v>0</v>
      </c>
      <c r="G479" s="104">
        <f>SUM(G480:G483)</f>
        <v>0</v>
      </c>
      <c r="H479" s="105"/>
      <c r="I479" s="105"/>
    </row>
    <row r="480" spans="1:9" ht="26.25">
      <c r="A480" s="72">
        <v>3431</v>
      </c>
      <c r="B480" s="67"/>
      <c r="C480" s="68"/>
      <c r="D480" s="73" t="s">
        <v>113</v>
      </c>
      <c r="E480" s="105"/>
      <c r="F480" s="108"/>
      <c r="G480" s="108"/>
      <c r="H480" s="105"/>
      <c r="I480" s="105"/>
    </row>
    <row r="481" spans="1:9" ht="26.25">
      <c r="A481" s="72">
        <v>3432</v>
      </c>
      <c r="B481" s="67"/>
      <c r="C481" s="68"/>
      <c r="D481" s="73" t="s">
        <v>153</v>
      </c>
      <c r="E481" s="105"/>
      <c r="F481" s="105"/>
      <c r="G481" s="105"/>
      <c r="H481" s="105"/>
      <c r="I481" s="105"/>
    </row>
    <row r="482" spans="1:9">
      <c r="A482" s="72">
        <v>3433</v>
      </c>
      <c r="B482" s="67"/>
      <c r="C482" s="68"/>
      <c r="D482" s="73" t="s">
        <v>154</v>
      </c>
      <c r="E482" s="105"/>
      <c r="F482" s="105"/>
      <c r="G482" s="105"/>
      <c r="H482" s="105"/>
      <c r="I482" s="105"/>
    </row>
    <row r="483" spans="1:9" ht="26.25">
      <c r="A483" s="72">
        <v>3434</v>
      </c>
      <c r="B483" s="67"/>
      <c r="C483" s="68"/>
      <c r="D483" s="73" t="s">
        <v>155</v>
      </c>
      <c r="E483" s="105"/>
      <c r="F483" s="105"/>
      <c r="G483" s="105"/>
      <c r="H483" s="105"/>
      <c r="I483" s="105"/>
    </row>
    <row r="484" spans="1:9" ht="26.25">
      <c r="A484" s="66">
        <v>4</v>
      </c>
      <c r="B484" s="67"/>
      <c r="C484" s="68"/>
      <c r="D484" s="69" t="s">
        <v>11</v>
      </c>
      <c r="E484" s="105"/>
      <c r="F484" s="106">
        <f>SUM(F485,)</f>
        <v>0</v>
      </c>
      <c r="G484" s="106">
        <f>SUM(G485,)</f>
        <v>0</v>
      </c>
      <c r="H484" s="105"/>
      <c r="I484" s="105"/>
    </row>
    <row r="485" spans="1:9" ht="39">
      <c r="A485" s="66">
        <v>42</v>
      </c>
      <c r="B485" s="67"/>
      <c r="C485" s="68"/>
      <c r="D485" s="69" t="s">
        <v>26</v>
      </c>
      <c r="E485" s="105"/>
      <c r="F485" s="108"/>
      <c r="G485" s="108"/>
      <c r="H485" s="105"/>
      <c r="I485" s="105"/>
    </row>
    <row r="486" spans="1:9">
      <c r="A486" s="70">
        <v>421</v>
      </c>
      <c r="B486" s="67"/>
      <c r="C486" s="68"/>
      <c r="D486" s="71" t="s">
        <v>156</v>
      </c>
      <c r="E486" s="105"/>
      <c r="F486" s="105"/>
      <c r="G486" s="105"/>
      <c r="H486" s="105"/>
      <c r="I486" s="105"/>
    </row>
    <row r="487" spans="1:9">
      <c r="A487" s="72">
        <v>4211</v>
      </c>
      <c r="B487" s="67"/>
      <c r="C487" s="68"/>
      <c r="D487" s="73" t="s">
        <v>157</v>
      </c>
      <c r="E487" s="105"/>
      <c r="F487" s="105"/>
      <c r="G487" s="105"/>
      <c r="H487" s="105"/>
      <c r="I487" s="105"/>
    </row>
    <row r="488" spans="1:9">
      <c r="A488" s="72">
        <v>4212</v>
      </c>
      <c r="B488" s="67"/>
      <c r="C488" s="68"/>
      <c r="D488" s="73" t="s">
        <v>158</v>
      </c>
      <c r="E488" s="105"/>
      <c r="F488" s="105"/>
      <c r="G488" s="105"/>
      <c r="H488" s="105"/>
      <c r="I488" s="105"/>
    </row>
    <row r="489" spans="1:9" ht="26.25">
      <c r="A489" s="72">
        <v>4213</v>
      </c>
      <c r="B489" s="67"/>
      <c r="C489" s="68"/>
      <c r="D489" s="73" t="s">
        <v>159</v>
      </c>
      <c r="E489" s="105"/>
      <c r="F489" s="105"/>
      <c r="G489" s="105"/>
      <c r="H489" s="105"/>
      <c r="I489" s="105"/>
    </row>
    <row r="490" spans="1:9">
      <c r="A490" s="72">
        <v>4214</v>
      </c>
      <c r="B490" s="67"/>
      <c r="C490" s="68"/>
      <c r="D490" s="73" t="s">
        <v>160</v>
      </c>
      <c r="E490" s="105"/>
      <c r="F490" s="105"/>
      <c r="G490" s="105"/>
      <c r="H490" s="105"/>
      <c r="I490" s="105"/>
    </row>
    <row r="491" spans="1:9">
      <c r="A491" s="66">
        <v>422</v>
      </c>
      <c r="B491" s="67"/>
      <c r="C491" s="68"/>
      <c r="D491" s="69" t="s">
        <v>161</v>
      </c>
      <c r="E491" s="105"/>
      <c r="F491" s="108"/>
      <c r="G491" s="108"/>
      <c r="H491" s="105"/>
      <c r="I491" s="105"/>
    </row>
    <row r="492" spans="1:9">
      <c r="A492" s="87">
        <v>4221</v>
      </c>
      <c r="B492" s="67"/>
      <c r="C492" s="68"/>
      <c r="D492" s="73" t="s">
        <v>118</v>
      </c>
      <c r="E492" s="105"/>
      <c r="F492" s="108"/>
      <c r="G492" s="108"/>
      <c r="H492" s="105"/>
      <c r="I492" s="105"/>
    </row>
    <row r="493" spans="1:9">
      <c r="A493" s="72">
        <v>4226</v>
      </c>
      <c r="B493" s="67"/>
      <c r="C493" s="68"/>
      <c r="D493" s="73" t="s">
        <v>119</v>
      </c>
      <c r="E493" s="105"/>
      <c r="F493" s="108"/>
      <c r="G493" s="108"/>
      <c r="H493" s="105"/>
      <c r="I493" s="105"/>
    </row>
    <row r="494" spans="1:9" ht="26.25">
      <c r="A494" s="66">
        <v>424</v>
      </c>
      <c r="B494" s="67"/>
      <c r="C494" s="68"/>
      <c r="D494" s="69" t="s">
        <v>162</v>
      </c>
      <c r="E494" s="105"/>
      <c r="F494" s="107"/>
      <c r="G494" s="107"/>
      <c r="H494" s="105"/>
      <c r="I494" s="105"/>
    </row>
    <row r="495" spans="1:9">
      <c r="A495" s="88">
        <v>4241</v>
      </c>
      <c r="B495" s="67"/>
      <c r="C495" s="68"/>
      <c r="D495" s="89" t="s">
        <v>121</v>
      </c>
      <c r="E495" s="105"/>
      <c r="F495" s="107"/>
      <c r="G495" s="107"/>
      <c r="H495" s="105"/>
      <c r="I495" s="105"/>
    </row>
    <row r="496" spans="1:9">
      <c r="A496" s="67"/>
      <c r="B496" s="67"/>
      <c r="C496" s="90"/>
      <c r="D496" s="69" t="s">
        <v>163</v>
      </c>
      <c r="E496" s="120">
        <f>SUM(E442)</f>
        <v>1386.41</v>
      </c>
      <c r="F496" s="113">
        <v>627</v>
      </c>
      <c r="G496" s="113">
        <f>SUM(G442)</f>
        <v>3175</v>
      </c>
      <c r="H496" s="113">
        <f t="shared" ref="H496:I496" si="69">SUM(H442)</f>
        <v>3175</v>
      </c>
      <c r="I496" s="113">
        <f t="shared" si="69"/>
        <v>3175</v>
      </c>
    </row>
    <row r="497" spans="1:9">
      <c r="A497" s="184" t="s">
        <v>127</v>
      </c>
      <c r="B497" s="185"/>
      <c r="C497" s="186"/>
      <c r="D497" s="122" t="s">
        <v>170</v>
      </c>
      <c r="E497" s="123"/>
      <c r="F497" s="123"/>
      <c r="G497" s="123"/>
      <c r="H497" s="123"/>
      <c r="I497" s="123"/>
    </row>
    <row r="498" spans="1:9" ht="25.5">
      <c r="A498" s="184" t="s">
        <v>184</v>
      </c>
      <c r="B498" s="185"/>
      <c r="C498" s="186"/>
      <c r="D498" s="122" t="s">
        <v>185</v>
      </c>
      <c r="E498" s="123"/>
      <c r="F498" s="123"/>
      <c r="G498" s="123"/>
      <c r="H498" s="123"/>
      <c r="I498" s="123"/>
    </row>
    <row r="499" spans="1:9">
      <c r="A499" s="190" t="s">
        <v>181</v>
      </c>
      <c r="B499" s="191"/>
      <c r="C499" s="192"/>
      <c r="D499" s="124" t="s">
        <v>64</v>
      </c>
      <c r="E499" s="123"/>
      <c r="F499" s="123"/>
      <c r="G499" s="123"/>
      <c r="H499" s="123"/>
      <c r="I499" s="125"/>
    </row>
    <row r="500" spans="1:9">
      <c r="A500" s="66">
        <v>3</v>
      </c>
      <c r="B500" s="67"/>
      <c r="C500" s="68"/>
      <c r="D500" s="69" t="s">
        <v>9</v>
      </c>
      <c r="E500" s="104">
        <f>SUM(E501,E512)</f>
        <v>5424.74</v>
      </c>
      <c r="F500" s="104">
        <v>5640</v>
      </c>
      <c r="G500" s="104">
        <f>SUM(G501,G512)</f>
        <v>27675</v>
      </c>
      <c r="H500" s="104">
        <f t="shared" ref="H500:I500" si="70">SUM(H501,H512)</f>
        <v>27675</v>
      </c>
      <c r="I500" s="104">
        <f t="shared" si="70"/>
        <v>27675</v>
      </c>
    </row>
    <row r="501" spans="1:9">
      <c r="A501" s="66">
        <v>31</v>
      </c>
      <c r="B501" s="67"/>
      <c r="C501" s="68"/>
      <c r="D501" s="69" t="s">
        <v>10</v>
      </c>
      <c r="E501" s="108">
        <f>SUM(E502,E507,E509)</f>
        <v>5409.67</v>
      </c>
      <c r="F501" s="108">
        <f>SUM(F503,F507,F509)</f>
        <v>5639.72</v>
      </c>
      <c r="G501" s="108">
        <f>SUM(G502,G507,G509)</f>
        <v>27531</v>
      </c>
      <c r="H501" s="108">
        <f t="shared" ref="H501:I501" si="71">SUM(H503,H507,H509)</f>
        <v>27531</v>
      </c>
      <c r="I501" s="108">
        <f t="shared" si="71"/>
        <v>27531</v>
      </c>
    </row>
    <row r="502" spans="1:9">
      <c r="A502" s="70">
        <v>311</v>
      </c>
      <c r="B502" s="67"/>
      <c r="C502" s="68"/>
      <c r="D502" s="71" t="s">
        <v>130</v>
      </c>
      <c r="E502" s="108">
        <f>SUM(E503:E506)</f>
        <v>4643.4799999999996</v>
      </c>
      <c r="F502" s="108">
        <v>4378</v>
      </c>
      <c r="G502" s="108">
        <f>SUM(G503:G506)</f>
        <v>22550</v>
      </c>
      <c r="H502" s="108">
        <v>4378</v>
      </c>
      <c r="I502" s="108">
        <v>4378</v>
      </c>
    </row>
    <row r="503" spans="1:9">
      <c r="A503" s="72">
        <v>3111</v>
      </c>
      <c r="B503" s="67"/>
      <c r="C503" s="68"/>
      <c r="D503" s="73" t="s">
        <v>80</v>
      </c>
      <c r="E503" s="108">
        <v>4643.4799999999996</v>
      </c>
      <c r="F503" s="108">
        <v>4377.72</v>
      </c>
      <c r="G503" s="108">
        <v>22550</v>
      </c>
      <c r="H503" s="105">
        <v>22550</v>
      </c>
      <c r="I503" s="105">
        <v>22550</v>
      </c>
    </row>
    <row r="504" spans="1:9">
      <c r="A504" s="72">
        <v>3112</v>
      </c>
      <c r="B504" s="67"/>
      <c r="C504" s="68"/>
      <c r="D504" s="73" t="s">
        <v>131</v>
      </c>
      <c r="E504" s="105"/>
      <c r="F504" s="105"/>
      <c r="G504" s="105"/>
      <c r="H504" s="105"/>
      <c r="I504" s="105"/>
    </row>
    <row r="505" spans="1:9">
      <c r="A505" s="72">
        <v>3113</v>
      </c>
      <c r="B505" s="67"/>
      <c r="C505" s="68"/>
      <c r="D505" s="73" t="s">
        <v>81</v>
      </c>
      <c r="E505" s="105"/>
      <c r="F505" s="105"/>
      <c r="G505" s="105"/>
      <c r="H505" s="105"/>
      <c r="I505" s="105"/>
    </row>
    <row r="506" spans="1:9">
      <c r="A506" s="72">
        <v>3114</v>
      </c>
      <c r="B506" s="67"/>
      <c r="C506" s="68"/>
      <c r="D506" s="73" t="s">
        <v>82</v>
      </c>
      <c r="E506" s="105"/>
      <c r="F506" s="105"/>
      <c r="G506" s="105"/>
      <c r="H506" s="105"/>
      <c r="I506" s="105"/>
    </row>
    <row r="507" spans="1:9">
      <c r="A507" s="70">
        <v>312</v>
      </c>
      <c r="B507" s="67"/>
      <c r="C507" s="68"/>
      <c r="D507" s="71" t="s">
        <v>83</v>
      </c>
      <c r="E507" s="106"/>
      <c r="F507" s="106">
        <v>540</v>
      </c>
      <c r="G507" s="106">
        <f>SUM(G508)</f>
        <v>1260</v>
      </c>
      <c r="H507" s="106">
        <f t="shared" ref="H507:I507" si="72">SUM(H508)</f>
        <v>1260</v>
      </c>
      <c r="I507" s="106">
        <f t="shared" si="72"/>
        <v>1260</v>
      </c>
    </row>
    <row r="508" spans="1:9">
      <c r="A508" s="72">
        <v>3121</v>
      </c>
      <c r="B508" s="67"/>
      <c r="C508" s="68"/>
      <c r="D508" s="73" t="s">
        <v>83</v>
      </c>
      <c r="E508" s="105"/>
      <c r="F508" s="105">
        <v>540</v>
      </c>
      <c r="G508" s="105">
        <v>1260</v>
      </c>
      <c r="H508" s="105">
        <v>1260</v>
      </c>
      <c r="I508" s="105">
        <v>1260</v>
      </c>
    </row>
    <row r="509" spans="1:9">
      <c r="A509" s="70">
        <v>313</v>
      </c>
      <c r="B509" s="67"/>
      <c r="C509" s="68"/>
      <c r="D509" s="73" t="s">
        <v>132</v>
      </c>
      <c r="E509" s="104">
        <f>SUM(E510:E511)</f>
        <v>766.19</v>
      </c>
      <c r="F509" s="106">
        <v>722</v>
      </c>
      <c r="G509" s="104">
        <f>SUM(G510:G511)</f>
        <v>3721</v>
      </c>
      <c r="H509" s="104">
        <f t="shared" ref="H509:I509" si="73">SUM(H510:H511)</f>
        <v>3721</v>
      </c>
      <c r="I509" s="104">
        <f t="shared" si="73"/>
        <v>3721</v>
      </c>
    </row>
    <row r="510" spans="1:9" ht="26.25">
      <c r="A510" s="72">
        <v>3131</v>
      </c>
      <c r="B510" s="67"/>
      <c r="C510" s="68"/>
      <c r="D510" s="73" t="s">
        <v>133</v>
      </c>
      <c r="E510" s="104"/>
      <c r="F510" s="108"/>
      <c r="G510" s="108"/>
      <c r="H510" s="105"/>
      <c r="I510" s="105"/>
    </row>
    <row r="511" spans="1:9" ht="26.25">
      <c r="A511" s="72">
        <v>3132</v>
      </c>
      <c r="B511" s="67"/>
      <c r="C511" s="68"/>
      <c r="D511" s="73" t="s">
        <v>134</v>
      </c>
      <c r="E511" s="108">
        <v>766.19</v>
      </c>
      <c r="F511" s="108">
        <v>722.33</v>
      </c>
      <c r="G511" s="108">
        <v>3721</v>
      </c>
      <c r="H511" s="105">
        <v>3721</v>
      </c>
      <c r="I511" s="105">
        <v>3721</v>
      </c>
    </row>
    <row r="512" spans="1:9">
      <c r="A512" s="66">
        <v>32</v>
      </c>
      <c r="B512" s="67"/>
      <c r="C512" s="68"/>
      <c r="D512" s="69" t="s">
        <v>20</v>
      </c>
      <c r="E512" s="106">
        <v>15.07</v>
      </c>
      <c r="F512" s="104"/>
      <c r="G512" s="104">
        <v>144</v>
      </c>
      <c r="H512" s="104">
        <v>144</v>
      </c>
      <c r="I512" s="104">
        <v>144</v>
      </c>
    </row>
    <row r="513" spans="1:9">
      <c r="A513" s="70">
        <v>321</v>
      </c>
      <c r="B513" s="67"/>
      <c r="C513" s="68"/>
      <c r="D513" s="71" t="s">
        <v>135</v>
      </c>
      <c r="E513" s="105">
        <v>15.07</v>
      </c>
      <c r="F513" s="106"/>
      <c r="G513" s="106"/>
      <c r="H513" s="105"/>
      <c r="I513" s="105"/>
    </row>
    <row r="514" spans="1:9">
      <c r="A514" s="72">
        <v>3211</v>
      </c>
      <c r="B514" s="67"/>
      <c r="C514" s="68"/>
      <c r="D514" s="73" t="s">
        <v>88</v>
      </c>
      <c r="E514" s="105"/>
      <c r="F514" s="108"/>
      <c r="G514" s="108"/>
      <c r="H514" s="105"/>
      <c r="I514" s="105"/>
    </row>
    <row r="515" spans="1:9" ht="26.25">
      <c r="A515" s="72">
        <v>3212</v>
      </c>
      <c r="B515" s="67"/>
      <c r="C515" s="68"/>
      <c r="D515" s="73" t="s">
        <v>136</v>
      </c>
      <c r="E515" s="105">
        <v>15.07</v>
      </c>
      <c r="F515" s="105"/>
      <c r="G515" s="105">
        <v>144</v>
      </c>
      <c r="H515" s="105">
        <v>144</v>
      </c>
      <c r="I515" s="105">
        <v>144</v>
      </c>
    </row>
    <row r="516" spans="1:9">
      <c r="A516" s="72">
        <v>3213</v>
      </c>
      <c r="B516" s="67"/>
      <c r="C516" s="68"/>
      <c r="D516" s="73" t="s">
        <v>137</v>
      </c>
      <c r="E516" s="105"/>
      <c r="F516" s="108"/>
      <c r="G516" s="108"/>
      <c r="H516" s="105"/>
      <c r="I516" s="105"/>
    </row>
    <row r="517" spans="1:9" ht="26.25">
      <c r="A517" s="72">
        <v>3214</v>
      </c>
      <c r="B517" s="67"/>
      <c r="C517" s="68"/>
      <c r="D517" s="73" t="s">
        <v>138</v>
      </c>
      <c r="E517" s="105"/>
      <c r="F517" s="108"/>
      <c r="G517" s="108"/>
      <c r="H517" s="105"/>
      <c r="I517" s="105"/>
    </row>
    <row r="518" spans="1:9">
      <c r="A518" s="74">
        <v>322</v>
      </c>
      <c r="B518" s="75"/>
      <c r="C518" s="76"/>
      <c r="D518" s="77" t="s">
        <v>91</v>
      </c>
      <c r="E518" s="111"/>
      <c r="F518" s="109"/>
      <c r="G518" s="109"/>
      <c r="H518" s="111"/>
      <c r="I518" s="111"/>
    </row>
    <row r="519" spans="1:9" ht="26.25">
      <c r="A519" s="72">
        <v>3221</v>
      </c>
      <c r="B519" s="67"/>
      <c r="C519" s="68"/>
      <c r="D519" s="73" t="s">
        <v>139</v>
      </c>
      <c r="E519" s="105"/>
      <c r="F519" s="108"/>
      <c r="G519" s="108"/>
      <c r="H519" s="105"/>
      <c r="I519" s="105"/>
    </row>
    <row r="520" spans="1:9">
      <c r="A520" s="72">
        <v>3222</v>
      </c>
      <c r="B520" s="67"/>
      <c r="C520" s="68"/>
      <c r="D520" s="73" t="s">
        <v>123</v>
      </c>
      <c r="E520" s="105"/>
      <c r="F520" s="108"/>
      <c r="G520" s="108"/>
      <c r="H520" s="105"/>
      <c r="I520" s="105"/>
    </row>
    <row r="521" spans="1:9">
      <c r="A521" s="72">
        <v>3223</v>
      </c>
      <c r="B521" s="67"/>
      <c r="C521" s="68"/>
      <c r="D521" s="73" t="s">
        <v>93</v>
      </c>
      <c r="E521" s="105"/>
      <c r="F521" s="108"/>
      <c r="G521" s="108"/>
      <c r="H521" s="105"/>
      <c r="I521" s="105"/>
    </row>
    <row r="522" spans="1:9" ht="26.25">
      <c r="A522" s="78">
        <v>3224</v>
      </c>
      <c r="B522" s="79"/>
      <c r="C522" s="80"/>
      <c r="D522" s="81" t="s">
        <v>140</v>
      </c>
      <c r="E522" s="117"/>
      <c r="F522" s="110"/>
      <c r="G522" s="110"/>
      <c r="H522" s="117"/>
      <c r="I522" s="117"/>
    </row>
    <row r="523" spans="1:9">
      <c r="A523" s="82">
        <v>3225</v>
      </c>
      <c r="B523" s="75"/>
      <c r="C523" s="76"/>
      <c r="D523" s="83" t="s">
        <v>95</v>
      </c>
      <c r="E523" s="111"/>
      <c r="F523" s="112"/>
      <c r="G523" s="112"/>
      <c r="H523" s="111"/>
      <c r="I523" s="111"/>
    </row>
    <row r="524" spans="1:9" ht="26.25">
      <c r="A524" s="72">
        <v>3226</v>
      </c>
      <c r="B524" s="67"/>
      <c r="C524" s="68"/>
      <c r="D524" s="73" t="s">
        <v>141</v>
      </c>
      <c r="E524" s="105"/>
      <c r="F524" s="105"/>
      <c r="G524" s="105"/>
      <c r="H524" s="105"/>
      <c r="I524" s="105"/>
    </row>
    <row r="525" spans="1:9" ht="26.25">
      <c r="A525" s="78">
        <v>3227</v>
      </c>
      <c r="B525" s="79"/>
      <c r="C525" s="80"/>
      <c r="D525" s="81" t="s">
        <v>142</v>
      </c>
      <c r="E525" s="117"/>
      <c r="F525" s="110"/>
      <c r="G525" s="110"/>
      <c r="H525" s="117"/>
      <c r="I525" s="117"/>
    </row>
    <row r="526" spans="1:9">
      <c r="A526" s="84">
        <v>323</v>
      </c>
      <c r="B526" s="75"/>
      <c r="C526" s="76"/>
      <c r="D526" s="85" t="s">
        <v>97</v>
      </c>
      <c r="E526" s="111"/>
      <c r="F526" s="109">
        <f>SUM(F527:F535)</f>
        <v>0</v>
      </c>
      <c r="G526" s="109">
        <f>SUM(G527:G535)</f>
        <v>0</v>
      </c>
      <c r="H526" s="111"/>
      <c r="I526" s="111"/>
    </row>
    <row r="527" spans="1:9">
      <c r="A527" s="72">
        <v>3231</v>
      </c>
      <c r="B527" s="67"/>
      <c r="C527" s="68"/>
      <c r="D527" s="73" t="s">
        <v>143</v>
      </c>
      <c r="E527" s="105"/>
      <c r="F527" s="108"/>
      <c r="G527" s="108"/>
      <c r="H527" s="105"/>
      <c r="I527" s="105"/>
    </row>
    <row r="528" spans="1:9" ht="26.25">
      <c r="A528" s="72">
        <v>3232</v>
      </c>
      <c r="B528" s="67"/>
      <c r="C528" s="68"/>
      <c r="D528" s="73" t="s">
        <v>144</v>
      </c>
      <c r="E528" s="105"/>
      <c r="F528" s="108"/>
      <c r="G528" s="108"/>
      <c r="H528" s="105"/>
      <c r="I528" s="105"/>
    </row>
    <row r="529" spans="1:9">
      <c r="A529" s="72">
        <v>3233</v>
      </c>
      <c r="B529" s="67"/>
      <c r="C529" s="68"/>
      <c r="D529" s="73" t="s">
        <v>145</v>
      </c>
      <c r="E529" s="105"/>
      <c r="F529" s="105"/>
      <c r="G529" s="105"/>
      <c r="H529" s="105"/>
      <c r="I529" s="105"/>
    </row>
    <row r="530" spans="1:9">
      <c r="A530" s="72">
        <v>3234</v>
      </c>
      <c r="B530" s="67"/>
      <c r="C530" s="68"/>
      <c r="D530" s="73" t="s">
        <v>101</v>
      </c>
      <c r="E530" s="105"/>
      <c r="F530" s="108"/>
      <c r="G530" s="108"/>
      <c r="H530" s="105"/>
      <c r="I530" s="105"/>
    </row>
    <row r="531" spans="1:9">
      <c r="A531" s="72">
        <v>3235</v>
      </c>
      <c r="B531" s="67"/>
      <c r="C531" s="68"/>
      <c r="D531" s="86" t="s">
        <v>146</v>
      </c>
      <c r="E531" s="105"/>
      <c r="F531" s="108"/>
      <c r="G531" s="108"/>
      <c r="H531" s="105"/>
      <c r="I531" s="105"/>
    </row>
    <row r="532" spans="1:9">
      <c r="A532" s="72">
        <v>3236</v>
      </c>
      <c r="B532" s="67"/>
      <c r="C532" s="68"/>
      <c r="D532" s="73" t="s">
        <v>147</v>
      </c>
      <c r="E532" s="105"/>
      <c r="F532" s="108"/>
      <c r="G532" s="108"/>
      <c r="H532" s="105"/>
      <c r="I532" s="105"/>
    </row>
    <row r="533" spans="1:9">
      <c r="A533" s="72">
        <v>3237</v>
      </c>
      <c r="B533" s="67"/>
      <c r="C533" s="68"/>
      <c r="D533" s="73" t="s">
        <v>148</v>
      </c>
      <c r="E533" s="105"/>
      <c r="F533" s="108"/>
      <c r="G533" s="108"/>
      <c r="H533" s="105"/>
      <c r="I533" s="105"/>
    </row>
    <row r="534" spans="1:9">
      <c r="A534" s="72">
        <v>3238</v>
      </c>
      <c r="B534" s="67"/>
      <c r="C534" s="68"/>
      <c r="D534" s="73" t="s">
        <v>105</v>
      </c>
      <c r="E534" s="105"/>
      <c r="F534" s="108"/>
      <c r="G534" s="108"/>
      <c r="H534" s="105"/>
      <c r="I534" s="105"/>
    </row>
    <row r="535" spans="1:9">
      <c r="A535" s="72">
        <v>3239</v>
      </c>
      <c r="B535" s="67"/>
      <c r="C535" s="68"/>
      <c r="D535" s="73" t="s">
        <v>106</v>
      </c>
      <c r="E535" s="105"/>
      <c r="F535" s="108"/>
      <c r="G535" s="108"/>
      <c r="H535" s="105"/>
      <c r="I535" s="105"/>
    </row>
    <row r="536" spans="1:9">
      <c r="A536" s="66">
        <v>34</v>
      </c>
      <c r="B536" s="67"/>
      <c r="C536" s="68"/>
      <c r="D536" s="69" t="s">
        <v>152</v>
      </c>
      <c r="E536" s="105"/>
      <c r="F536" s="104"/>
      <c r="G536" s="104"/>
      <c r="H536" s="105"/>
      <c r="I536" s="105"/>
    </row>
    <row r="537" spans="1:9">
      <c r="A537" s="70">
        <v>343</v>
      </c>
      <c r="B537" s="67"/>
      <c r="C537" s="68"/>
      <c r="D537" s="71" t="s">
        <v>112</v>
      </c>
      <c r="E537" s="105"/>
      <c r="F537" s="104">
        <f>SUM(F538:F541)</f>
        <v>0</v>
      </c>
      <c r="G537" s="104">
        <f>SUM(G538:G541)</f>
        <v>0</v>
      </c>
      <c r="H537" s="105"/>
      <c r="I537" s="105"/>
    </row>
    <row r="538" spans="1:9" ht="26.25">
      <c r="A538" s="72">
        <v>3431</v>
      </c>
      <c r="B538" s="67"/>
      <c r="C538" s="68"/>
      <c r="D538" s="73" t="s">
        <v>113</v>
      </c>
      <c r="E538" s="105"/>
      <c r="F538" s="108"/>
      <c r="G538" s="108"/>
      <c r="H538" s="105"/>
      <c r="I538" s="105"/>
    </row>
    <row r="539" spans="1:9" ht="26.25">
      <c r="A539" s="72">
        <v>3432</v>
      </c>
      <c r="B539" s="67"/>
      <c r="C539" s="68"/>
      <c r="D539" s="73" t="s">
        <v>153</v>
      </c>
      <c r="E539" s="105"/>
      <c r="F539" s="105"/>
      <c r="G539" s="105"/>
      <c r="H539" s="105"/>
      <c r="I539" s="105"/>
    </row>
    <row r="540" spans="1:9">
      <c r="A540" s="72">
        <v>3433</v>
      </c>
      <c r="B540" s="67"/>
      <c r="C540" s="68"/>
      <c r="D540" s="73" t="s">
        <v>154</v>
      </c>
      <c r="E540" s="105"/>
      <c r="F540" s="105"/>
      <c r="G540" s="105"/>
      <c r="H540" s="105"/>
      <c r="I540" s="105"/>
    </row>
    <row r="541" spans="1:9" ht="26.25">
      <c r="A541" s="72">
        <v>3434</v>
      </c>
      <c r="B541" s="67"/>
      <c r="C541" s="68"/>
      <c r="D541" s="73" t="s">
        <v>155</v>
      </c>
      <c r="E541" s="105"/>
      <c r="F541" s="105"/>
      <c r="G541" s="105"/>
      <c r="H541" s="105"/>
      <c r="I541" s="105"/>
    </row>
    <row r="542" spans="1:9" ht="26.25">
      <c r="A542" s="66">
        <v>4</v>
      </c>
      <c r="B542" s="67"/>
      <c r="C542" s="68"/>
      <c r="D542" s="69" t="s">
        <v>11</v>
      </c>
      <c r="E542" s="105"/>
      <c r="F542" s="106">
        <f>SUM(F543,)</f>
        <v>0</v>
      </c>
      <c r="G542" s="106">
        <f>SUM(G543,)</f>
        <v>0</v>
      </c>
      <c r="H542" s="105"/>
      <c r="I542" s="105"/>
    </row>
    <row r="543" spans="1:9" ht="39">
      <c r="A543" s="66">
        <v>42</v>
      </c>
      <c r="B543" s="67"/>
      <c r="C543" s="68"/>
      <c r="D543" s="69" t="s">
        <v>26</v>
      </c>
      <c r="E543" s="105"/>
      <c r="F543" s="108"/>
      <c r="G543" s="108"/>
      <c r="H543" s="105"/>
      <c r="I543" s="105"/>
    </row>
    <row r="544" spans="1:9">
      <c r="A544" s="70">
        <v>421</v>
      </c>
      <c r="B544" s="67"/>
      <c r="C544" s="68"/>
      <c r="D544" s="71" t="s">
        <v>156</v>
      </c>
      <c r="E544" s="105"/>
      <c r="F544" s="105"/>
      <c r="G544" s="105"/>
      <c r="H544" s="105"/>
      <c r="I544" s="105"/>
    </row>
    <row r="545" spans="1:9">
      <c r="A545" s="72">
        <v>4211</v>
      </c>
      <c r="B545" s="67"/>
      <c r="C545" s="68"/>
      <c r="D545" s="73" t="s">
        <v>157</v>
      </c>
      <c r="E545" s="105"/>
      <c r="F545" s="105"/>
      <c r="G545" s="105"/>
      <c r="H545" s="105"/>
      <c r="I545" s="105"/>
    </row>
    <row r="546" spans="1:9">
      <c r="A546" s="72">
        <v>4212</v>
      </c>
      <c r="B546" s="67"/>
      <c r="C546" s="68"/>
      <c r="D546" s="73" t="s">
        <v>158</v>
      </c>
      <c r="E546" s="105"/>
      <c r="F546" s="105"/>
      <c r="G546" s="105"/>
      <c r="H546" s="105"/>
      <c r="I546" s="105"/>
    </row>
    <row r="547" spans="1:9" ht="26.25">
      <c r="A547" s="72">
        <v>4213</v>
      </c>
      <c r="B547" s="67"/>
      <c r="C547" s="68"/>
      <c r="D547" s="73" t="s">
        <v>159</v>
      </c>
      <c r="E547" s="105"/>
      <c r="F547" s="105"/>
      <c r="G547" s="105"/>
      <c r="H547" s="105"/>
      <c r="I547" s="105"/>
    </row>
    <row r="548" spans="1:9">
      <c r="A548" s="72">
        <v>4214</v>
      </c>
      <c r="B548" s="67"/>
      <c r="C548" s="68"/>
      <c r="D548" s="73" t="s">
        <v>160</v>
      </c>
      <c r="E548" s="105"/>
      <c r="F548" s="105"/>
      <c r="G548" s="105"/>
      <c r="H548" s="105"/>
      <c r="I548" s="105"/>
    </row>
    <row r="549" spans="1:9">
      <c r="A549" s="66">
        <v>422</v>
      </c>
      <c r="B549" s="67"/>
      <c r="C549" s="68"/>
      <c r="D549" s="69" t="s">
        <v>161</v>
      </c>
      <c r="E549" s="105"/>
      <c r="F549" s="108"/>
      <c r="G549" s="108"/>
      <c r="H549" s="105"/>
      <c r="I549" s="105"/>
    </row>
    <row r="550" spans="1:9">
      <c r="A550" s="87">
        <v>4221</v>
      </c>
      <c r="B550" s="67"/>
      <c r="C550" s="68"/>
      <c r="D550" s="73" t="s">
        <v>118</v>
      </c>
      <c r="E550" s="105"/>
      <c r="F550" s="108"/>
      <c r="G550" s="108"/>
      <c r="H550" s="105"/>
      <c r="I550" s="105"/>
    </row>
    <row r="551" spans="1:9">
      <c r="A551" s="72">
        <v>4226</v>
      </c>
      <c r="B551" s="67"/>
      <c r="C551" s="68"/>
      <c r="D551" s="73" t="s">
        <v>119</v>
      </c>
      <c r="E551" s="105"/>
      <c r="F551" s="108"/>
      <c r="G551" s="108"/>
      <c r="H551" s="105"/>
      <c r="I551" s="105"/>
    </row>
    <row r="552" spans="1:9" ht="26.25">
      <c r="A552" s="66">
        <v>424</v>
      </c>
      <c r="B552" s="67"/>
      <c r="C552" s="68"/>
      <c r="D552" s="69" t="s">
        <v>162</v>
      </c>
      <c r="E552" s="105"/>
      <c r="F552" s="107"/>
      <c r="G552" s="107"/>
      <c r="H552" s="105"/>
      <c r="I552" s="105"/>
    </row>
    <row r="553" spans="1:9">
      <c r="A553" s="88">
        <v>4241</v>
      </c>
      <c r="B553" s="67"/>
      <c r="C553" s="68"/>
      <c r="D553" s="89" t="s">
        <v>121</v>
      </c>
      <c r="E553" s="105"/>
      <c r="F553" s="107"/>
      <c r="G553" s="107"/>
      <c r="H553" s="105"/>
      <c r="I553" s="105"/>
    </row>
    <row r="554" spans="1:9">
      <c r="A554" s="67"/>
      <c r="B554" s="67"/>
      <c r="C554" s="90"/>
      <c r="D554" s="69" t="s">
        <v>163</v>
      </c>
      <c r="E554" s="104">
        <f>SUM(E500)</f>
        <v>5424.74</v>
      </c>
      <c r="F554" s="104">
        <v>5639</v>
      </c>
      <c r="G554" s="104">
        <f>SUM(G500)</f>
        <v>27675</v>
      </c>
      <c r="H554" s="104">
        <f t="shared" ref="H554:I554" si="74">SUM(H500)</f>
        <v>27675</v>
      </c>
      <c r="I554" s="104">
        <f t="shared" si="74"/>
        <v>27675</v>
      </c>
    </row>
    <row r="555" spans="1:9">
      <c r="A555" s="184" t="s">
        <v>127</v>
      </c>
      <c r="B555" s="185"/>
      <c r="C555" s="186"/>
      <c r="D555" s="122" t="s">
        <v>170</v>
      </c>
      <c r="E555" s="123"/>
      <c r="F555" s="123"/>
      <c r="G555" s="123"/>
      <c r="H555" s="123"/>
      <c r="I555" s="123"/>
    </row>
    <row r="556" spans="1:9">
      <c r="A556" s="184" t="s">
        <v>189</v>
      </c>
      <c r="B556" s="185"/>
      <c r="C556" s="186"/>
      <c r="D556" s="122" t="s">
        <v>188</v>
      </c>
      <c r="E556" s="123"/>
      <c r="F556" s="123"/>
      <c r="G556" s="123"/>
      <c r="H556" s="123"/>
      <c r="I556" s="123"/>
    </row>
    <row r="557" spans="1:9">
      <c r="A557" s="190" t="s">
        <v>186</v>
      </c>
      <c r="B557" s="191"/>
      <c r="C557" s="192"/>
      <c r="D557" s="124" t="s">
        <v>187</v>
      </c>
      <c r="E557" s="123"/>
      <c r="F557" s="123"/>
      <c r="G557" s="123"/>
      <c r="H557" s="123"/>
      <c r="I557" s="125"/>
    </row>
    <row r="558" spans="1:9">
      <c r="A558" s="66">
        <v>3</v>
      </c>
      <c r="B558" s="67"/>
      <c r="C558" s="68"/>
      <c r="D558" s="69" t="s">
        <v>9</v>
      </c>
      <c r="E558" s="120">
        <f>SUM(E559,E570)</f>
        <v>955.61</v>
      </c>
      <c r="F558" s="104"/>
      <c r="G558" s="104"/>
      <c r="H558" s="105"/>
      <c r="I558" s="105"/>
    </row>
    <row r="559" spans="1:9">
      <c r="A559" s="66">
        <v>31</v>
      </c>
      <c r="B559" s="67"/>
      <c r="C559" s="68"/>
      <c r="D559" s="69" t="s">
        <v>10</v>
      </c>
      <c r="E559" s="108">
        <f>SUM(E560,E567)</f>
        <v>955.61</v>
      </c>
      <c r="F559" s="108"/>
      <c r="G559" s="108"/>
      <c r="H559" s="105"/>
      <c r="I559" s="105"/>
    </row>
    <row r="560" spans="1:9">
      <c r="A560" s="70">
        <v>311</v>
      </c>
      <c r="B560" s="67"/>
      <c r="C560" s="68"/>
      <c r="D560" s="71" t="s">
        <v>130</v>
      </c>
      <c r="E560" s="104">
        <f>SUM(E561:E564)</f>
        <v>820.27</v>
      </c>
      <c r="F560" s="108"/>
      <c r="G560" s="108"/>
      <c r="H560" s="105"/>
      <c r="I560" s="105"/>
    </row>
    <row r="561" spans="1:9">
      <c r="A561" s="72">
        <v>3111</v>
      </c>
      <c r="B561" s="67"/>
      <c r="C561" s="68"/>
      <c r="D561" s="73" t="s">
        <v>80</v>
      </c>
      <c r="E561" s="108">
        <v>820.27</v>
      </c>
      <c r="F561" s="108"/>
      <c r="G561" s="108"/>
      <c r="H561" s="105"/>
      <c r="I561" s="105"/>
    </row>
    <row r="562" spans="1:9">
      <c r="A562" s="72">
        <v>3112</v>
      </c>
      <c r="B562" s="67"/>
      <c r="C562" s="68"/>
      <c r="D562" s="73" t="s">
        <v>131</v>
      </c>
      <c r="E562" s="105"/>
      <c r="F562" s="105"/>
      <c r="G562" s="105"/>
      <c r="H562" s="105"/>
      <c r="I562" s="105"/>
    </row>
    <row r="563" spans="1:9">
      <c r="A563" s="72">
        <v>3113</v>
      </c>
      <c r="B563" s="67"/>
      <c r="C563" s="68"/>
      <c r="D563" s="73" t="s">
        <v>81</v>
      </c>
      <c r="E563" s="105"/>
      <c r="F563" s="105"/>
      <c r="G563" s="105"/>
      <c r="H563" s="105"/>
      <c r="I563" s="105"/>
    </row>
    <row r="564" spans="1:9">
      <c r="A564" s="72">
        <v>3114</v>
      </c>
      <c r="B564" s="67"/>
      <c r="C564" s="68"/>
      <c r="D564" s="73" t="s">
        <v>82</v>
      </c>
      <c r="E564" s="105"/>
      <c r="F564" s="105"/>
      <c r="G564" s="105"/>
      <c r="H564" s="105"/>
      <c r="I564" s="105"/>
    </row>
    <row r="565" spans="1:9">
      <c r="A565" s="70">
        <v>312</v>
      </c>
      <c r="B565" s="67"/>
      <c r="C565" s="68"/>
      <c r="D565" s="71" t="s">
        <v>83</v>
      </c>
      <c r="E565" s="104">
        <v>1584</v>
      </c>
      <c r="F565" s="108"/>
      <c r="G565" s="108"/>
      <c r="H565" s="105"/>
      <c r="I565" s="105"/>
    </row>
    <row r="566" spans="1:9">
      <c r="A566" s="72">
        <v>3121</v>
      </c>
      <c r="B566" s="67"/>
      <c r="C566" s="68"/>
      <c r="D566" s="73" t="s">
        <v>83</v>
      </c>
      <c r="E566" s="105"/>
      <c r="F566" s="105"/>
      <c r="G566" s="105"/>
      <c r="H566" s="105"/>
      <c r="I566" s="105"/>
    </row>
    <row r="567" spans="1:9">
      <c r="A567" s="70">
        <v>313</v>
      </c>
      <c r="B567" s="67"/>
      <c r="C567" s="68"/>
      <c r="D567" s="73" t="s">
        <v>132</v>
      </c>
      <c r="E567" s="106">
        <f>SUM(E568:E569)</f>
        <v>135.34</v>
      </c>
      <c r="F567" s="105"/>
      <c r="G567" s="105"/>
      <c r="H567" s="105"/>
      <c r="I567" s="105"/>
    </row>
    <row r="568" spans="1:9" ht="26.25">
      <c r="A568" s="72">
        <v>3131</v>
      </c>
      <c r="B568" s="67"/>
      <c r="C568" s="68"/>
      <c r="D568" s="73" t="s">
        <v>133</v>
      </c>
      <c r="E568" s="105"/>
      <c r="F568" s="105"/>
      <c r="G568" s="105"/>
      <c r="H568" s="105"/>
      <c r="I568" s="105"/>
    </row>
    <row r="569" spans="1:9" ht="26.25">
      <c r="A569" s="72">
        <v>3132</v>
      </c>
      <c r="B569" s="67"/>
      <c r="C569" s="68"/>
      <c r="D569" s="73" t="s">
        <v>134</v>
      </c>
      <c r="E569" s="108">
        <v>135.34</v>
      </c>
      <c r="F569" s="108"/>
      <c r="G569" s="108"/>
      <c r="H569" s="105"/>
      <c r="I569" s="105"/>
    </row>
    <row r="570" spans="1:9">
      <c r="A570" s="66">
        <v>32</v>
      </c>
      <c r="B570" s="67"/>
      <c r="C570" s="68"/>
      <c r="D570" s="69" t="s">
        <v>20</v>
      </c>
      <c r="E570" s="105"/>
      <c r="F570" s="104"/>
      <c r="G570" s="104"/>
      <c r="H570" s="105"/>
      <c r="I570" s="105"/>
    </row>
    <row r="571" spans="1:9">
      <c r="A571" s="70">
        <v>321</v>
      </c>
      <c r="B571" s="67"/>
      <c r="C571" s="68"/>
      <c r="D571" s="71" t="s">
        <v>135</v>
      </c>
      <c r="E571" s="105"/>
      <c r="F571" s="106"/>
      <c r="G571" s="106"/>
      <c r="H571" s="105"/>
      <c r="I571" s="105"/>
    </row>
    <row r="572" spans="1:9">
      <c r="A572" s="72">
        <v>3211</v>
      </c>
      <c r="B572" s="67"/>
      <c r="C572" s="68"/>
      <c r="D572" s="73" t="s">
        <v>88</v>
      </c>
      <c r="E572" s="105"/>
      <c r="F572" s="108"/>
      <c r="G572" s="108"/>
      <c r="H572" s="105"/>
      <c r="I572" s="105"/>
    </row>
    <row r="573" spans="1:9" ht="26.25">
      <c r="A573" s="72">
        <v>3212</v>
      </c>
      <c r="B573" s="67"/>
      <c r="C573" s="68"/>
      <c r="D573" s="73" t="s">
        <v>136</v>
      </c>
      <c r="E573" s="105"/>
      <c r="F573" s="105"/>
      <c r="G573" s="105"/>
      <c r="H573" s="105"/>
      <c r="I573" s="105"/>
    </row>
    <row r="574" spans="1:9">
      <c r="A574" s="72">
        <v>3213</v>
      </c>
      <c r="B574" s="67"/>
      <c r="C574" s="68"/>
      <c r="D574" s="73" t="s">
        <v>137</v>
      </c>
      <c r="E574" s="105"/>
      <c r="F574" s="108"/>
      <c r="G574" s="108"/>
      <c r="H574" s="105"/>
      <c r="I574" s="105"/>
    </row>
    <row r="575" spans="1:9" ht="26.25">
      <c r="A575" s="72">
        <v>3214</v>
      </c>
      <c r="B575" s="67"/>
      <c r="C575" s="68"/>
      <c r="D575" s="73" t="s">
        <v>138</v>
      </c>
      <c r="E575" s="105"/>
      <c r="F575" s="108"/>
      <c r="G575" s="108"/>
      <c r="H575" s="105"/>
      <c r="I575" s="105"/>
    </row>
    <row r="576" spans="1:9">
      <c r="A576" s="74">
        <v>322</v>
      </c>
      <c r="B576" s="75"/>
      <c r="C576" s="76"/>
      <c r="D576" s="77" t="s">
        <v>91</v>
      </c>
      <c r="E576" s="111"/>
      <c r="F576" s="109"/>
      <c r="G576" s="109"/>
      <c r="H576" s="111"/>
      <c r="I576" s="111"/>
    </row>
    <row r="577" spans="1:9" ht="26.25">
      <c r="A577" s="72">
        <v>3221</v>
      </c>
      <c r="B577" s="67"/>
      <c r="C577" s="68"/>
      <c r="D577" s="73" t="s">
        <v>139</v>
      </c>
      <c r="E577" s="105"/>
      <c r="F577" s="108"/>
      <c r="G577" s="108"/>
      <c r="H577" s="105"/>
      <c r="I577" s="105"/>
    </row>
    <row r="578" spans="1:9">
      <c r="A578" s="72">
        <v>3222</v>
      </c>
      <c r="B578" s="67"/>
      <c r="C578" s="68"/>
      <c r="D578" s="73" t="s">
        <v>123</v>
      </c>
      <c r="E578" s="105"/>
      <c r="F578" s="108"/>
      <c r="G578" s="108"/>
      <c r="H578" s="105"/>
      <c r="I578" s="105"/>
    </row>
    <row r="579" spans="1:9">
      <c r="A579" s="72">
        <v>3223</v>
      </c>
      <c r="B579" s="67"/>
      <c r="C579" s="68"/>
      <c r="D579" s="73" t="s">
        <v>93</v>
      </c>
      <c r="E579" s="105"/>
      <c r="F579" s="108"/>
      <c r="G579" s="108"/>
      <c r="H579" s="105"/>
      <c r="I579" s="105"/>
    </row>
    <row r="580" spans="1:9" ht="26.25">
      <c r="A580" s="78">
        <v>3224</v>
      </c>
      <c r="B580" s="79"/>
      <c r="C580" s="80"/>
      <c r="D580" s="81" t="s">
        <v>140</v>
      </c>
      <c r="E580" s="117"/>
      <c r="F580" s="110"/>
      <c r="G580" s="110"/>
      <c r="H580" s="117"/>
      <c r="I580" s="117"/>
    </row>
    <row r="581" spans="1:9">
      <c r="A581" s="82">
        <v>3225</v>
      </c>
      <c r="B581" s="75"/>
      <c r="C581" s="76"/>
      <c r="D581" s="83" t="s">
        <v>95</v>
      </c>
      <c r="E581" s="111"/>
      <c r="F581" s="112"/>
      <c r="G581" s="112"/>
      <c r="H581" s="111"/>
      <c r="I581" s="111"/>
    </row>
    <row r="582" spans="1:9" ht="26.25">
      <c r="A582" s="72">
        <v>3226</v>
      </c>
      <c r="B582" s="67"/>
      <c r="C582" s="68"/>
      <c r="D582" s="73" t="s">
        <v>141</v>
      </c>
      <c r="E582" s="105"/>
      <c r="F582" s="105"/>
      <c r="G582" s="105"/>
      <c r="H582" s="105"/>
      <c r="I582" s="105"/>
    </row>
    <row r="583" spans="1:9" ht="26.25">
      <c r="A583" s="78">
        <v>3227</v>
      </c>
      <c r="B583" s="79"/>
      <c r="C583" s="80"/>
      <c r="D583" s="81" t="s">
        <v>142</v>
      </c>
      <c r="E583" s="117"/>
      <c r="F583" s="110"/>
      <c r="G583" s="110"/>
      <c r="H583" s="117"/>
      <c r="I583" s="117"/>
    </row>
    <row r="584" spans="1:9">
      <c r="A584" s="84">
        <v>323</v>
      </c>
      <c r="B584" s="75"/>
      <c r="C584" s="76"/>
      <c r="D584" s="85" t="s">
        <v>97</v>
      </c>
      <c r="E584" s="111"/>
      <c r="F584" s="109">
        <f>SUM(F585:F593)</f>
        <v>0</v>
      </c>
      <c r="G584" s="109">
        <f>SUM(G585:G593)</f>
        <v>0</v>
      </c>
      <c r="H584" s="111"/>
      <c r="I584" s="111"/>
    </row>
    <row r="585" spans="1:9">
      <c r="A585" s="72">
        <v>3231</v>
      </c>
      <c r="B585" s="67"/>
      <c r="C585" s="68"/>
      <c r="D585" s="73" t="s">
        <v>143</v>
      </c>
      <c r="E585" s="105"/>
      <c r="F585" s="108"/>
      <c r="G585" s="108"/>
      <c r="H585" s="105"/>
      <c r="I585" s="105"/>
    </row>
    <row r="586" spans="1:9" ht="26.25">
      <c r="A586" s="72">
        <v>3232</v>
      </c>
      <c r="B586" s="67"/>
      <c r="C586" s="68"/>
      <c r="D586" s="73" t="s">
        <v>144</v>
      </c>
      <c r="E586" s="105"/>
      <c r="F586" s="108"/>
      <c r="G586" s="108"/>
      <c r="H586" s="105"/>
      <c r="I586" s="105"/>
    </row>
    <row r="587" spans="1:9">
      <c r="A587" s="72">
        <v>3233</v>
      </c>
      <c r="B587" s="67"/>
      <c r="C587" s="68"/>
      <c r="D587" s="73" t="s">
        <v>145</v>
      </c>
      <c r="E587" s="105"/>
      <c r="F587" s="105"/>
      <c r="G587" s="105"/>
      <c r="H587" s="105"/>
      <c r="I587" s="105"/>
    </row>
    <row r="588" spans="1:9">
      <c r="A588" s="72">
        <v>3234</v>
      </c>
      <c r="B588" s="67"/>
      <c r="C588" s="68"/>
      <c r="D588" s="73" t="s">
        <v>101</v>
      </c>
      <c r="E588" s="105"/>
      <c r="F588" s="108"/>
      <c r="G588" s="108"/>
      <c r="H588" s="105"/>
      <c r="I588" s="105"/>
    </row>
    <row r="589" spans="1:9">
      <c r="A589" s="72">
        <v>3235</v>
      </c>
      <c r="B589" s="67"/>
      <c r="C589" s="68"/>
      <c r="D589" s="86" t="s">
        <v>146</v>
      </c>
      <c r="E589" s="105"/>
      <c r="F589" s="108"/>
      <c r="G589" s="108"/>
      <c r="H589" s="105"/>
      <c r="I589" s="105"/>
    </row>
    <row r="590" spans="1:9">
      <c r="A590" s="72">
        <v>3236</v>
      </c>
      <c r="B590" s="67"/>
      <c r="C590" s="68"/>
      <c r="D590" s="73" t="s">
        <v>147</v>
      </c>
      <c r="E590" s="105"/>
      <c r="F590" s="108"/>
      <c r="G590" s="108"/>
      <c r="H590" s="105"/>
      <c r="I590" s="105"/>
    </row>
    <row r="591" spans="1:9">
      <c r="A591" s="72">
        <v>3237</v>
      </c>
      <c r="B591" s="67"/>
      <c r="C591" s="68"/>
      <c r="D591" s="73" t="s">
        <v>148</v>
      </c>
      <c r="E591" s="105"/>
      <c r="F591" s="108"/>
      <c r="G591" s="108"/>
      <c r="H591" s="105"/>
      <c r="I591" s="105"/>
    </row>
    <row r="592" spans="1:9">
      <c r="A592" s="72">
        <v>3238</v>
      </c>
      <c r="B592" s="67"/>
      <c r="C592" s="68"/>
      <c r="D592" s="73" t="s">
        <v>105</v>
      </c>
      <c r="E592" s="105"/>
      <c r="F592" s="108"/>
      <c r="G592" s="108"/>
      <c r="H592" s="105"/>
      <c r="I592" s="105"/>
    </row>
    <row r="593" spans="1:9">
      <c r="A593" s="72">
        <v>3239</v>
      </c>
      <c r="B593" s="67"/>
      <c r="C593" s="68"/>
      <c r="D593" s="73" t="s">
        <v>106</v>
      </c>
      <c r="E593" s="105"/>
      <c r="F593" s="108"/>
      <c r="G593" s="108"/>
      <c r="H593" s="105"/>
      <c r="I593" s="105"/>
    </row>
    <row r="594" spans="1:9">
      <c r="A594" s="66">
        <v>34</v>
      </c>
      <c r="B594" s="67"/>
      <c r="C594" s="68"/>
      <c r="D594" s="69" t="s">
        <v>152</v>
      </c>
      <c r="E594" s="105"/>
      <c r="F594" s="104"/>
      <c r="G594" s="104"/>
      <c r="H594" s="105"/>
      <c r="I594" s="105"/>
    </row>
    <row r="595" spans="1:9">
      <c r="A595" s="70">
        <v>343</v>
      </c>
      <c r="B595" s="67"/>
      <c r="C595" s="68"/>
      <c r="D595" s="71" t="s">
        <v>112</v>
      </c>
      <c r="E595" s="105"/>
      <c r="F595" s="104">
        <f>SUM(F596:F599)</f>
        <v>0</v>
      </c>
      <c r="G595" s="104">
        <f>SUM(G596:G599)</f>
        <v>0</v>
      </c>
      <c r="H595" s="105"/>
      <c r="I595" s="105"/>
    </row>
    <row r="596" spans="1:9" ht="26.25">
      <c r="A596" s="72">
        <v>3431</v>
      </c>
      <c r="B596" s="67"/>
      <c r="C596" s="68"/>
      <c r="D596" s="73" t="s">
        <v>113</v>
      </c>
      <c r="E596" s="105"/>
      <c r="F596" s="108"/>
      <c r="G596" s="108"/>
      <c r="H596" s="105"/>
      <c r="I596" s="105"/>
    </row>
    <row r="597" spans="1:9" ht="26.25">
      <c r="A597" s="72">
        <v>3432</v>
      </c>
      <c r="B597" s="67"/>
      <c r="C597" s="68"/>
      <c r="D597" s="73" t="s">
        <v>153</v>
      </c>
      <c r="E597" s="105"/>
      <c r="F597" s="105"/>
      <c r="G597" s="105"/>
      <c r="H597" s="105"/>
      <c r="I597" s="105"/>
    </row>
    <row r="598" spans="1:9">
      <c r="A598" s="72">
        <v>3433</v>
      </c>
      <c r="B598" s="67"/>
      <c r="C598" s="68"/>
      <c r="D598" s="73" t="s">
        <v>154</v>
      </c>
      <c r="E598" s="105"/>
      <c r="F598" s="105"/>
      <c r="G598" s="105"/>
      <c r="H598" s="105"/>
      <c r="I598" s="105"/>
    </row>
    <row r="599" spans="1:9" ht="26.25">
      <c r="A599" s="72">
        <v>3434</v>
      </c>
      <c r="B599" s="67"/>
      <c r="C599" s="68"/>
      <c r="D599" s="73" t="s">
        <v>155</v>
      </c>
      <c r="E599" s="105"/>
      <c r="F599" s="105"/>
      <c r="G599" s="105"/>
      <c r="H599" s="105"/>
      <c r="I599" s="105"/>
    </row>
    <row r="600" spans="1:9" ht="26.25">
      <c r="A600" s="66">
        <v>4</v>
      </c>
      <c r="B600" s="67"/>
      <c r="C600" s="68"/>
      <c r="D600" s="69" t="s">
        <v>11</v>
      </c>
      <c r="E600" s="105"/>
      <c r="F600" s="106">
        <f>SUM(F601,)</f>
        <v>0</v>
      </c>
      <c r="G600" s="106">
        <f>SUM(G601,)</f>
        <v>0</v>
      </c>
      <c r="H600" s="105"/>
      <c r="I600" s="105"/>
    </row>
    <row r="601" spans="1:9" ht="39">
      <c r="A601" s="66">
        <v>42</v>
      </c>
      <c r="B601" s="67"/>
      <c r="C601" s="68"/>
      <c r="D601" s="69" t="s">
        <v>26</v>
      </c>
      <c r="E601" s="105"/>
      <c r="F601" s="108"/>
      <c r="G601" s="108"/>
      <c r="H601" s="105"/>
      <c r="I601" s="105"/>
    </row>
    <row r="602" spans="1:9">
      <c r="A602" s="70">
        <v>421</v>
      </c>
      <c r="B602" s="67"/>
      <c r="C602" s="68"/>
      <c r="D602" s="71" t="s">
        <v>156</v>
      </c>
      <c r="E602" s="105"/>
      <c r="F602" s="105"/>
      <c r="G602" s="105"/>
      <c r="H602" s="105"/>
      <c r="I602" s="105"/>
    </row>
    <row r="603" spans="1:9">
      <c r="A603" s="72">
        <v>4211</v>
      </c>
      <c r="B603" s="67"/>
      <c r="C603" s="68"/>
      <c r="D603" s="73" t="s">
        <v>157</v>
      </c>
      <c r="E603" s="105"/>
      <c r="F603" s="105"/>
      <c r="G603" s="105"/>
      <c r="H603" s="105"/>
      <c r="I603" s="105"/>
    </row>
    <row r="604" spans="1:9">
      <c r="A604" s="72">
        <v>4212</v>
      </c>
      <c r="B604" s="67"/>
      <c r="C604" s="68"/>
      <c r="D604" s="73" t="s">
        <v>158</v>
      </c>
      <c r="E604" s="105"/>
      <c r="F604" s="105"/>
      <c r="G604" s="105"/>
      <c r="H604" s="105"/>
      <c r="I604" s="105"/>
    </row>
    <row r="605" spans="1:9" ht="26.25">
      <c r="A605" s="72">
        <v>4213</v>
      </c>
      <c r="B605" s="67"/>
      <c r="C605" s="68"/>
      <c r="D605" s="73" t="s">
        <v>159</v>
      </c>
      <c r="E605" s="105"/>
      <c r="F605" s="105"/>
      <c r="G605" s="105"/>
      <c r="H605" s="105"/>
      <c r="I605" s="105"/>
    </row>
    <row r="606" spans="1:9">
      <c r="A606" s="72">
        <v>4214</v>
      </c>
      <c r="B606" s="67"/>
      <c r="C606" s="68"/>
      <c r="D606" s="73" t="s">
        <v>160</v>
      </c>
      <c r="E606" s="105"/>
      <c r="F606" s="105"/>
      <c r="G606" s="105"/>
      <c r="H606" s="105"/>
      <c r="I606" s="105"/>
    </row>
    <row r="607" spans="1:9">
      <c r="A607" s="66">
        <v>422</v>
      </c>
      <c r="B607" s="67"/>
      <c r="C607" s="68"/>
      <c r="D607" s="69" t="s">
        <v>161</v>
      </c>
      <c r="E607" s="105"/>
      <c r="F607" s="108"/>
      <c r="G607" s="108"/>
      <c r="H607" s="105"/>
      <c r="I607" s="105"/>
    </row>
    <row r="608" spans="1:9">
      <c r="A608" s="87">
        <v>4221</v>
      </c>
      <c r="B608" s="67"/>
      <c r="C608" s="68"/>
      <c r="D608" s="73" t="s">
        <v>118</v>
      </c>
      <c r="E608" s="105"/>
      <c r="F608" s="108"/>
      <c r="G608" s="108"/>
      <c r="H608" s="105"/>
      <c r="I608" s="105"/>
    </row>
    <row r="609" spans="1:9">
      <c r="A609" s="72">
        <v>4226</v>
      </c>
      <c r="B609" s="67"/>
      <c r="C609" s="68"/>
      <c r="D609" s="73" t="s">
        <v>119</v>
      </c>
      <c r="E609" s="105"/>
      <c r="F609" s="108"/>
      <c r="G609" s="108"/>
      <c r="H609" s="105"/>
      <c r="I609" s="105"/>
    </row>
    <row r="610" spans="1:9" ht="26.25">
      <c r="A610" s="66">
        <v>424</v>
      </c>
      <c r="B610" s="67"/>
      <c r="C610" s="68"/>
      <c r="D610" s="69" t="s">
        <v>162</v>
      </c>
      <c r="E610" s="105"/>
      <c r="F610" s="107"/>
      <c r="G610" s="107"/>
      <c r="H610" s="105"/>
      <c r="I610" s="105"/>
    </row>
    <row r="611" spans="1:9">
      <c r="A611" s="88">
        <v>4241</v>
      </c>
      <c r="B611" s="67"/>
      <c r="C611" s="68"/>
      <c r="D611" s="89" t="s">
        <v>121</v>
      </c>
      <c r="E611" s="105"/>
      <c r="F611" s="107"/>
      <c r="G611" s="107"/>
      <c r="H611" s="105"/>
      <c r="I611" s="105"/>
    </row>
    <row r="612" spans="1:9">
      <c r="A612" s="67"/>
      <c r="B612" s="67"/>
      <c r="C612" s="90"/>
      <c r="D612" s="69" t="s">
        <v>163</v>
      </c>
      <c r="E612" s="104">
        <f>SUM(E558)</f>
        <v>955.61</v>
      </c>
      <c r="F612" s="104"/>
      <c r="G612" s="104"/>
      <c r="H612" s="105"/>
      <c r="I612" s="105"/>
    </row>
    <row r="613" spans="1:9" ht="15" customHeight="1">
      <c r="A613" s="184" t="s">
        <v>127</v>
      </c>
      <c r="B613" s="185"/>
      <c r="C613" s="186"/>
      <c r="D613" s="122" t="s">
        <v>170</v>
      </c>
      <c r="E613" s="123"/>
      <c r="F613" s="123"/>
      <c r="G613" s="123"/>
      <c r="H613" s="123"/>
      <c r="I613" s="123"/>
    </row>
    <row r="614" spans="1:9" ht="15" customHeight="1">
      <c r="A614" s="184" t="s">
        <v>165</v>
      </c>
      <c r="B614" s="185"/>
      <c r="C614" s="186"/>
      <c r="D614" s="122" t="s">
        <v>190</v>
      </c>
      <c r="E614" s="123"/>
      <c r="F614" s="123"/>
      <c r="G614" s="123"/>
      <c r="H614" s="123"/>
      <c r="I614" s="123"/>
    </row>
    <row r="615" spans="1:9" ht="15" customHeight="1">
      <c r="A615" s="190" t="s">
        <v>166</v>
      </c>
      <c r="B615" s="191"/>
      <c r="C615" s="192"/>
      <c r="D615" s="124" t="s">
        <v>167</v>
      </c>
      <c r="E615" s="123"/>
      <c r="F615" s="123"/>
      <c r="G615" s="123"/>
      <c r="H615" s="123"/>
      <c r="I615" s="125"/>
    </row>
    <row r="616" spans="1:9">
      <c r="A616" s="66">
        <v>3</v>
      </c>
      <c r="B616" s="67"/>
      <c r="C616" s="68"/>
      <c r="D616" s="69" t="s">
        <v>9</v>
      </c>
      <c r="E616" s="104">
        <f>SUM(E617,E628,)</f>
        <v>1012.3399999999999</v>
      </c>
      <c r="F616" s="104">
        <v>1500</v>
      </c>
      <c r="G616" s="104">
        <v>1500</v>
      </c>
      <c r="H616" s="104">
        <v>1500</v>
      </c>
      <c r="I616" s="104">
        <v>1500</v>
      </c>
    </row>
    <row r="617" spans="1:9">
      <c r="A617" s="66">
        <v>31</v>
      </c>
      <c r="B617" s="67"/>
      <c r="C617" s="68"/>
      <c r="D617" s="69" t="s">
        <v>10</v>
      </c>
      <c r="E617" s="105"/>
      <c r="F617" s="105"/>
      <c r="G617" s="105"/>
      <c r="H617" s="105"/>
      <c r="I617" s="105"/>
    </row>
    <row r="618" spans="1:9">
      <c r="A618" s="70">
        <v>311</v>
      </c>
      <c r="B618" s="67"/>
      <c r="C618" s="68"/>
      <c r="D618" s="71" t="s">
        <v>130</v>
      </c>
      <c r="E618" s="105"/>
      <c r="F618" s="105"/>
      <c r="G618" s="105"/>
      <c r="H618" s="105"/>
      <c r="I618" s="105"/>
    </row>
    <row r="619" spans="1:9">
      <c r="A619" s="72">
        <v>3111</v>
      </c>
      <c r="B619" s="67"/>
      <c r="C619" s="68"/>
      <c r="D619" s="73" t="s">
        <v>80</v>
      </c>
      <c r="E619" s="105"/>
      <c r="F619" s="105"/>
      <c r="G619" s="105"/>
      <c r="H619" s="105"/>
      <c r="I619" s="105"/>
    </row>
    <row r="620" spans="1:9">
      <c r="A620" s="72">
        <v>3112</v>
      </c>
      <c r="B620" s="67"/>
      <c r="C620" s="68"/>
      <c r="D620" s="73" t="s">
        <v>131</v>
      </c>
      <c r="E620" s="105"/>
      <c r="F620" s="105"/>
      <c r="G620" s="105"/>
      <c r="H620" s="105"/>
      <c r="I620" s="105"/>
    </row>
    <row r="621" spans="1:9">
      <c r="A621" s="72">
        <v>3113</v>
      </c>
      <c r="B621" s="67"/>
      <c r="C621" s="68"/>
      <c r="D621" s="73" t="s">
        <v>81</v>
      </c>
      <c r="E621" s="105"/>
      <c r="F621" s="105"/>
      <c r="G621" s="105"/>
      <c r="H621" s="105"/>
      <c r="I621" s="105"/>
    </row>
    <row r="622" spans="1:9">
      <c r="A622" s="72">
        <v>3114</v>
      </c>
      <c r="B622" s="67"/>
      <c r="C622" s="68"/>
      <c r="D622" s="73" t="s">
        <v>82</v>
      </c>
      <c r="E622" s="105"/>
      <c r="F622" s="105"/>
      <c r="G622" s="105"/>
      <c r="H622" s="105"/>
      <c r="I622" s="105"/>
    </row>
    <row r="623" spans="1:9">
      <c r="A623" s="70">
        <v>312</v>
      </c>
      <c r="B623" s="67"/>
      <c r="C623" s="68"/>
      <c r="D623" s="71" t="s">
        <v>83</v>
      </c>
      <c r="E623" s="105"/>
      <c r="F623" s="105"/>
      <c r="G623" s="105"/>
      <c r="H623" s="105"/>
      <c r="I623" s="105"/>
    </row>
    <row r="624" spans="1:9">
      <c r="A624" s="72">
        <v>3121</v>
      </c>
      <c r="B624" s="67"/>
      <c r="C624" s="68"/>
      <c r="D624" s="73" t="s">
        <v>83</v>
      </c>
      <c r="E624" s="105"/>
      <c r="F624" s="105"/>
      <c r="G624" s="105"/>
      <c r="H624" s="105"/>
      <c r="I624" s="105"/>
    </row>
    <row r="625" spans="1:9">
      <c r="A625" s="70">
        <v>313</v>
      </c>
      <c r="B625" s="67"/>
      <c r="C625" s="68"/>
      <c r="D625" s="73" t="s">
        <v>132</v>
      </c>
      <c r="E625" s="105"/>
      <c r="F625" s="105"/>
      <c r="G625" s="105"/>
      <c r="H625" s="105"/>
      <c r="I625" s="105"/>
    </row>
    <row r="626" spans="1:9" ht="26.25">
      <c r="A626" s="72">
        <v>3131</v>
      </c>
      <c r="B626" s="67"/>
      <c r="C626" s="68"/>
      <c r="D626" s="73" t="s">
        <v>133</v>
      </c>
      <c r="E626" s="105"/>
      <c r="F626" s="105"/>
      <c r="G626" s="105"/>
      <c r="H626" s="105"/>
      <c r="I626" s="105"/>
    </row>
    <row r="627" spans="1:9" ht="26.25">
      <c r="A627" s="72">
        <v>3132</v>
      </c>
      <c r="B627" s="67"/>
      <c r="C627" s="68"/>
      <c r="D627" s="73" t="s">
        <v>134</v>
      </c>
      <c r="E627" s="105"/>
      <c r="F627" s="105"/>
      <c r="G627" s="105"/>
      <c r="H627" s="105"/>
      <c r="I627" s="105"/>
    </row>
    <row r="628" spans="1:9">
      <c r="A628" s="66">
        <v>32</v>
      </c>
      <c r="B628" s="67"/>
      <c r="C628" s="68"/>
      <c r="D628" s="69" t="s">
        <v>20</v>
      </c>
      <c r="E628" s="104">
        <f>SUM(E629,E634,E642)</f>
        <v>1012.3399999999999</v>
      </c>
      <c r="F628" s="104"/>
      <c r="G628" s="104"/>
      <c r="H628" s="105"/>
      <c r="I628" s="105"/>
    </row>
    <row r="629" spans="1:9">
      <c r="A629" s="70">
        <v>321</v>
      </c>
      <c r="B629" s="67"/>
      <c r="C629" s="68"/>
      <c r="D629" s="71" t="s">
        <v>135</v>
      </c>
      <c r="E629" s="106">
        <f>SUM(E630:E633)</f>
        <v>404.26</v>
      </c>
      <c r="F629" s="106"/>
      <c r="G629" s="106"/>
      <c r="H629" s="105"/>
      <c r="I629" s="105"/>
    </row>
    <row r="630" spans="1:9">
      <c r="A630" s="72">
        <v>3211</v>
      </c>
      <c r="B630" s="67"/>
      <c r="C630" s="68"/>
      <c r="D630" s="73" t="s">
        <v>88</v>
      </c>
      <c r="E630" s="105">
        <v>404.26</v>
      </c>
      <c r="F630" s="108"/>
      <c r="G630" s="108"/>
      <c r="H630" s="105"/>
      <c r="I630" s="105"/>
    </row>
    <row r="631" spans="1:9" ht="26.25">
      <c r="A631" s="72">
        <v>3212</v>
      </c>
      <c r="B631" s="67"/>
      <c r="C631" s="68"/>
      <c r="D631" s="73" t="s">
        <v>136</v>
      </c>
      <c r="E631" s="105"/>
      <c r="F631" s="105"/>
      <c r="G631" s="105"/>
      <c r="H631" s="105"/>
      <c r="I631" s="105"/>
    </row>
    <row r="632" spans="1:9">
      <c r="A632" s="72">
        <v>3213</v>
      </c>
      <c r="B632" s="67"/>
      <c r="C632" s="68"/>
      <c r="D632" s="73" t="s">
        <v>137</v>
      </c>
      <c r="E632" s="105"/>
      <c r="F632" s="108"/>
      <c r="G632" s="108"/>
      <c r="H632" s="105"/>
      <c r="I632" s="105"/>
    </row>
    <row r="633" spans="1:9" ht="26.25">
      <c r="A633" s="72">
        <v>3214</v>
      </c>
      <c r="B633" s="67"/>
      <c r="C633" s="68"/>
      <c r="D633" s="73" t="s">
        <v>138</v>
      </c>
      <c r="E633" s="105"/>
      <c r="F633" s="108"/>
      <c r="G633" s="108"/>
      <c r="H633" s="105"/>
      <c r="I633" s="105"/>
    </row>
    <row r="634" spans="1:9">
      <c r="A634" s="74">
        <v>322</v>
      </c>
      <c r="B634" s="75"/>
      <c r="C634" s="76"/>
      <c r="D634" s="77" t="s">
        <v>91</v>
      </c>
      <c r="E634" s="109">
        <f>SUM(E635:E641)</f>
        <v>608.07999999999993</v>
      </c>
      <c r="F634" s="109"/>
      <c r="G634" s="109">
        <f>SUM(G635:G641)</f>
        <v>750</v>
      </c>
      <c r="H634" s="109">
        <f t="shared" ref="H634:I634" si="75">SUM(H635:H641)</f>
        <v>750</v>
      </c>
      <c r="I634" s="109">
        <f t="shared" si="75"/>
        <v>750</v>
      </c>
    </row>
    <row r="635" spans="1:9" ht="26.25">
      <c r="A635" s="72">
        <v>3221</v>
      </c>
      <c r="B635" s="67"/>
      <c r="C635" s="68"/>
      <c r="D635" s="73" t="s">
        <v>139</v>
      </c>
      <c r="E635" s="105">
        <v>163.44999999999999</v>
      </c>
      <c r="F635" s="108"/>
      <c r="G635" s="108"/>
      <c r="H635" s="105"/>
      <c r="I635" s="105"/>
    </row>
    <row r="636" spans="1:9">
      <c r="A636" s="72">
        <v>3222</v>
      </c>
      <c r="B636" s="67"/>
      <c r="C636" s="68"/>
      <c r="D636" s="73" t="s">
        <v>123</v>
      </c>
      <c r="E636" s="105"/>
      <c r="F636" s="108"/>
      <c r="G636" s="108"/>
      <c r="H636" s="105"/>
      <c r="I636" s="105"/>
    </row>
    <row r="637" spans="1:9">
      <c r="A637" s="72">
        <v>3223</v>
      </c>
      <c r="B637" s="67"/>
      <c r="C637" s="68"/>
      <c r="D637" s="73" t="s">
        <v>93</v>
      </c>
      <c r="E637" s="105"/>
      <c r="F637" s="108"/>
      <c r="G637" s="108"/>
      <c r="H637" s="105"/>
      <c r="I637" s="105"/>
    </row>
    <row r="638" spans="1:9" ht="26.25">
      <c r="A638" s="78">
        <v>3224</v>
      </c>
      <c r="B638" s="79"/>
      <c r="C638" s="80"/>
      <c r="D638" s="81" t="s">
        <v>140</v>
      </c>
      <c r="E638" s="110"/>
      <c r="F638" s="110">
        <v>750</v>
      </c>
      <c r="G638" s="110">
        <v>750</v>
      </c>
      <c r="H638" s="117">
        <v>750</v>
      </c>
      <c r="I638" s="117">
        <v>750</v>
      </c>
    </row>
    <row r="639" spans="1:9">
      <c r="A639" s="82">
        <v>3225</v>
      </c>
      <c r="B639" s="75"/>
      <c r="C639" s="76"/>
      <c r="D639" s="83" t="s">
        <v>95</v>
      </c>
      <c r="E639" s="111">
        <v>444.63</v>
      </c>
      <c r="F639" s="112"/>
      <c r="G639" s="112"/>
      <c r="H639" s="111"/>
      <c r="I639" s="111"/>
    </row>
    <row r="640" spans="1:9" ht="26.25">
      <c r="A640" s="72">
        <v>3226</v>
      </c>
      <c r="B640" s="67"/>
      <c r="C640" s="68"/>
      <c r="D640" s="73" t="s">
        <v>141</v>
      </c>
      <c r="E640" s="105"/>
      <c r="F640" s="105"/>
      <c r="G640" s="105"/>
      <c r="H640" s="105"/>
      <c r="I640" s="105"/>
    </row>
    <row r="641" spans="1:9" ht="26.25">
      <c r="A641" s="78">
        <v>3227</v>
      </c>
      <c r="B641" s="79"/>
      <c r="C641" s="80"/>
      <c r="D641" s="81" t="s">
        <v>142</v>
      </c>
      <c r="E641" s="117"/>
      <c r="F641" s="110"/>
      <c r="G641" s="110"/>
      <c r="H641" s="117"/>
      <c r="I641" s="117"/>
    </row>
    <row r="642" spans="1:9">
      <c r="A642" s="84">
        <v>323</v>
      </c>
      <c r="B642" s="75"/>
      <c r="C642" s="76"/>
      <c r="D642" s="85" t="s">
        <v>97</v>
      </c>
      <c r="E642" s="109">
        <f>SUM(E643:E651)</f>
        <v>0</v>
      </c>
      <c r="F642" s="109">
        <f>SUM(F643:F651)</f>
        <v>749</v>
      </c>
      <c r="G642" s="109">
        <f>SUM(G643:G651)</f>
        <v>750</v>
      </c>
      <c r="H642" s="109">
        <f t="shared" ref="H642:I642" si="76">SUM(H643:H651)</f>
        <v>750</v>
      </c>
      <c r="I642" s="109">
        <f t="shared" si="76"/>
        <v>750</v>
      </c>
    </row>
    <row r="643" spans="1:9">
      <c r="A643" s="72">
        <v>3231</v>
      </c>
      <c r="B643" s="67"/>
      <c r="C643" s="68"/>
      <c r="D643" s="73" t="s">
        <v>143</v>
      </c>
      <c r="E643" s="105"/>
      <c r="F643" s="108"/>
      <c r="G643" s="108"/>
      <c r="H643" s="105"/>
      <c r="I643" s="105"/>
    </row>
    <row r="644" spans="1:9" ht="26.25">
      <c r="A644" s="72">
        <v>3232</v>
      </c>
      <c r="B644" s="67"/>
      <c r="C644" s="68"/>
      <c r="D644" s="73" t="s">
        <v>144</v>
      </c>
      <c r="E644" s="108"/>
      <c r="F644" s="108">
        <v>749</v>
      </c>
      <c r="G644" s="108">
        <v>750</v>
      </c>
      <c r="H644" s="105">
        <v>750</v>
      </c>
      <c r="I644" s="105">
        <v>750</v>
      </c>
    </row>
    <row r="645" spans="1:9">
      <c r="A645" s="72">
        <v>3233</v>
      </c>
      <c r="B645" s="67"/>
      <c r="C645" s="68"/>
      <c r="D645" s="73" t="s">
        <v>145</v>
      </c>
      <c r="E645" s="105"/>
      <c r="F645" s="105"/>
      <c r="G645" s="105"/>
      <c r="H645" s="105"/>
      <c r="I645" s="105"/>
    </row>
    <row r="646" spans="1:9">
      <c r="A646" s="72">
        <v>3234</v>
      </c>
      <c r="B646" s="67"/>
      <c r="C646" s="68"/>
      <c r="D646" s="73" t="s">
        <v>101</v>
      </c>
      <c r="E646" s="105"/>
      <c r="F646" s="108"/>
      <c r="G646" s="108"/>
      <c r="H646" s="105"/>
      <c r="I646" s="105"/>
    </row>
    <row r="647" spans="1:9">
      <c r="A647" s="72">
        <v>3235</v>
      </c>
      <c r="B647" s="67"/>
      <c r="C647" s="68"/>
      <c r="D647" s="86" t="s">
        <v>146</v>
      </c>
      <c r="E647" s="105"/>
      <c r="F647" s="108"/>
      <c r="G647" s="108"/>
      <c r="H647" s="105"/>
      <c r="I647" s="105"/>
    </row>
    <row r="648" spans="1:9">
      <c r="A648" s="72">
        <v>3236</v>
      </c>
      <c r="B648" s="67"/>
      <c r="C648" s="68"/>
      <c r="D648" s="73" t="s">
        <v>147</v>
      </c>
      <c r="E648" s="105"/>
      <c r="F648" s="108"/>
      <c r="G648" s="108"/>
      <c r="H648" s="105"/>
      <c r="I648" s="105"/>
    </row>
    <row r="649" spans="1:9">
      <c r="A649" s="72">
        <v>3237</v>
      </c>
      <c r="B649" s="67"/>
      <c r="C649" s="68"/>
      <c r="D649" s="73" t="s">
        <v>148</v>
      </c>
      <c r="E649" s="105"/>
      <c r="F649" s="108"/>
      <c r="G649" s="108"/>
      <c r="H649" s="105"/>
      <c r="I649" s="105"/>
    </row>
    <row r="650" spans="1:9">
      <c r="A650" s="72">
        <v>3238</v>
      </c>
      <c r="B650" s="67"/>
      <c r="C650" s="68"/>
      <c r="D650" s="73" t="s">
        <v>105</v>
      </c>
      <c r="E650" s="105"/>
      <c r="F650" s="108"/>
      <c r="G650" s="108"/>
      <c r="H650" s="105"/>
      <c r="I650" s="105"/>
    </row>
    <row r="651" spans="1:9">
      <c r="A651" s="72">
        <v>3239</v>
      </c>
      <c r="B651" s="67"/>
      <c r="C651" s="68"/>
      <c r="D651" s="73" t="s">
        <v>106</v>
      </c>
      <c r="E651" s="105"/>
      <c r="F651" s="108"/>
      <c r="G651" s="108"/>
      <c r="H651" s="105"/>
      <c r="I651" s="105"/>
    </row>
    <row r="652" spans="1:9">
      <c r="A652" s="66">
        <v>34</v>
      </c>
      <c r="B652" s="67"/>
      <c r="C652" s="68"/>
      <c r="D652" s="69" t="s">
        <v>152</v>
      </c>
      <c r="E652" s="105"/>
      <c r="F652" s="104"/>
      <c r="G652" s="104"/>
      <c r="H652" s="105"/>
      <c r="I652" s="105"/>
    </row>
    <row r="653" spans="1:9">
      <c r="A653" s="70">
        <v>343</v>
      </c>
      <c r="B653" s="67"/>
      <c r="C653" s="68"/>
      <c r="D653" s="71" t="s">
        <v>112</v>
      </c>
      <c r="E653" s="105"/>
      <c r="F653" s="104">
        <f>SUM(F654:F657)</f>
        <v>0</v>
      </c>
      <c r="G653" s="104">
        <f>SUM(G654:G657)</f>
        <v>0</v>
      </c>
      <c r="H653" s="105"/>
      <c r="I653" s="105"/>
    </row>
    <row r="654" spans="1:9" ht="26.25">
      <c r="A654" s="72">
        <v>3431</v>
      </c>
      <c r="B654" s="67"/>
      <c r="C654" s="68"/>
      <c r="D654" s="73" t="s">
        <v>113</v>
      </c>
      <c r="E654" s="105"/>
      <c r="F654" s="108"/>
      <c r="G654" s="108"/>
      <c r="H654" s="105"/>
      <c r="I654" s="105"/>
    </row>
    <row r="655" spans="1:9" ht="26.25">
      <c r="A655" s="72">
        <v>3432</v>
      </c>
      <c r="B655" s="67"/>
      <c r="C655" s="68"/>
      <c r="D655" s="73" t="s">
        <v>153</v>
      </c>
      <c r="E655" s="105"/>
      <c r="F655" s="105"/>
      <c r="G655" s="105"/>
      <c r="H655" s="105"/>
      <c r="I655" s="105"/>
    </row>
    <row r="656" spans="1:9">
      <c r="A656" s="72">
        <v>3433</v>
      </c>
      <c r="B656" s="67"/>
      <c r="C656" s="68"/>
      <c r="D656" s="73" t="s">
        <v>154</v>
      </c>
      <c r="E656" s="105"/>
      <c r="F656" s="105"/>
      <c r="G656" s="105"/>
      <c r="H656" s="105"/>
      <c r="I656" s="105"/>
    </row>
    <row r="657" spans="1:9" ht="26.25">
      <c r="A657" s="72">
        <v>3434</v>
      </c>
      <c r="B657" s="67"/>
      <c r="C657" s="68"/>
      <c r="D657" s="73" t="s">
        <v>155</v>
      </c>
      <c r="E657" s="105"/>
      <c r="F657" s="105"/>
      <c r="G657" s="105"/>
      <c r="H657" s="105"/>
      <c r="I657" s="105"/>
    </row>
    <row r="658" spans="1:9" ht="26.25">
      <c r="A658" s="66">
        <v>4</v>
      </c>
      <c r="B658" s="67"/>
      <c r="C658" s="68"/>
      <c r="D658" s="69" t="s">
        <v>11</v>
      </c>
      <c r="E658" s="106">
        <f>SUM(E659,E664,E667)</f>
        <v>875</v>
      </c>
      <c r="F658" s="106">
        <f>SUM(F659,)</f>
        <v>0</v>
      </c>
      <c r="G658" s="106">
        <f>SUM(G659,)</f>
        <v>0</v>
      </c>
      <c r="H658" s="105"/>
      <c r="I658" s="105"/>
    </row>
    <row r="659" spans="1:9" ht="39">
      <c r="A659" s="66">
        <v>42</v>
      </c>
      <c r="B659" s="67"/>
      <c r="C659" s="68"/>
      <c r="D659" s="69" t="s">
        <v>26</v>
      </c>
      <c r="E659" s="105">
        <f>SUM(E660,E665,E668)</f>
        <v>875</v>
      </c>
      <c r="F659" s="108"/>
      <c r="G659" s="108"/>
      <c r="H659" s="105"/>
      <c r="I659" s="105"/>
    </row>
    <row r="660" spans="1:9">
      <c r="A660" s="70">
        <v>421</v>
      </c>
      <c r="B660" s="67"/>
      <c r="C660" s="68"/>
      <c r="D660" s="71" t="s">
        <v>156</v>
      </c>
      <c r="E660" s="105"/>
      <c r="F660" s="105"/>
      <c r="G660" s="105"/>
      <c r="H660" s="105"/>
      <c r="I660" s="105"/>
    </row>
    <row r="661" spans="1:9">
      <c r="A661" s="72">
        <v>4211</v>
      </c>
      <c r="B661" s="67"/>
      <c r="C661" s="68"/>
      <c r="D661" s="73" t="s">
        <v>157</v>
      </c>
      <c r="E661" s="105"/>
      <c r="F661" s="105"/>
      <c r="G661" s="105"/>
      <c r="H661" s="105"/>
      <c r="I661" s="105"/>
    </row>
    <row r="662" spans="1:9">
      <c r="A662" s="72">
        <v>4212</v>
      </c>
      <c r="B662" s="67"/>
      <c r="C662" s="68"/>
      <c r="D662" s="73" t="s">
        <v>158</v>
      </c>
      <c r="E662" s="105"/>
      <c r="F662" s="105"/>
      <c r="G662" s="105"/>
      <c r="H662" s="105"/>
      <c r="I662" s="105"/>
    </row>
    <row r="663" spans="1:9" ht="26.25">
      <c r="A663" s="72">
        <v>4213</v>
      </c>
      <c r="B663" s="67"/>
      <c r="C663" s="68"/>
      <c r="D663" s="73" t="s">
        <v>159</v>
      </c>
      <c r="E663" s="105"/>
      <c r="F663" s="105"/>
      <c r="G663" s="105"/>
      <c r="H663" s="105"/>
      <c r="I663" s="105"/>
    </row>
    <row r="664" spans="1:9">
      <c r="A664" s="72">
        <v>4214</v>
      </c>
      <c r="B664" s="67"/>
      <c r="C664" s="68"/>
      <c r="D664" s="73" t="s">
        <v>160</v>
      </c>
      <c r="E664" s="105"/>
      <c r="F664" s="105"/>
      <c r="G664" s="105"/>
      <c r="H664" s="105"/>
      <c r="I664" s="105"/>
    </row>
    <row r="665" spans="1:9">
      <c r="A665" s="66">
        <v>422</v>
      </c>
      <c r="B665" s="67"/>
      <c r="C665" s="68"/>
      <c r="D665" s="69" t="s">
        <v>161</v>
      </c>
      <c r="E665" s="106">
        <f>SUM(E666:E667)</f>
        <v>875</v>
      </c>
      <c r="F665" s="108"/>
      <c r="G665" s="108"/>
      <c r="H665" s="105"/>
      <c r="I665" s="105"/>
    </row>
    <row r="666" spans="1:9">
      <c r="A666" s="87">
        <v>4221</v>
      </c>
      <c r="B666" s="67"/>
      <c r="C666" s="68"/>
      <c r="D666" s="73" t="s">
        <v>118</v>
      </c>
      <c r="E666" s="105">
        <v>875</v>
      </c>
      <c r="F666" s="108"/>
      <c r="G666" s="108"/>
      <c r="H666" s="105"/>
      <c r="I666" s="105"/>
    </row>
    <row r="667" spans="1:9">
      <c r="A667" s="72">
        <v>4226</v>
      </c>
      <c r="B667" s="67"/>
      <c r="C667" s="68"/>
      <c r="D667" s="73" t="s">
        <v>119</v>
      </c>
      <c r="E667" s="105"/>
      <c r="F667" s="108"/>
      <c r="G667" s="108"/>
      <c r="H667" s="105"/>
      <c r="I667" s="105"/>
    </row>
    <row r="668" spans="1:9" ht="26.25">
      <c r="A668" s="66">
        <v>424</v>
      </c>
      <c r="B668" s="67"/>
      <c r="C668" s="68"/>
      <c r="D668" s="69" t="s">
        <v>162</v>
      </c>
      <c r="E668" s="105"/>
      <c r="F668" s="107"/>
      <c r="G668" s="107"/>
      <c r="H668" s="105"/>
      <c r="I668" s="105"/>
    </row>
    <row r="669" spans="1:9">
      <c r="A669" s="88">
        <v>4241</v>
      </c>
      <c r="B669" s="67"/>
      <c r="C669" s="68"/>
      <c r="D669" s="89" t="s">
        <v>121</v>
      </c>
      <c r="E669" s="105"/>
      <c r="F669" s="107"/>
      <c r="G669" s="107"/>
      <c r="H669" s="105"/>
      <c r="I669" s="105"/>
    </row>
    <row r="670" spans="1:9">
      <c r="A670" s="67"/>
      <c r="B670" s="67"/>
      <c r="C670" s="90"/>
      <c r="D670" s="69" t="s">
        <v>163</v>
      </c>
      <c r="E670" s="104">
        <f>SUM(E658,E616)</f>
        <v>1887.34</v>
      </c>
      <c r="F670" s="104">
        <v>1499</v>
      </c>
      <c r="G670" s="104">
        <v>1500</v>
      </c>
      <c r="H670" s="104">
        <v>1500</v>
      </c>
      <c r="I670" s="104">
        <v>1500</v>
      </c>
    </row>
    <row r="671" spans="1:9">
      <c r="A671" s="184" t="s">
        <v>127</v>
      </c>
      <c r="B671" s="185"/>
      <c r="C671" s="186"/>
      <c r="D671" s="122" t="s">
        <v>228</v>
      </c>
      <c r="E671" s="123"/>
      <c r="F671" s="123"/>
      <c r="G671" s="123"/>
      <c r="H671" s="123"/>
      <c r="I671" s="123"/>
    </row>
    <row r="672" spans="1:9">
      <c r="A672" s="187" t="s">
        <v>227</v>
      </c>
      <c r="B672" s="188"/>
      <c r="C672" s="189"/>
      <c r="D672" s="122" t="s">
        <v>229</v>
      </c>
      <c r="E672" s="123"/>
      <c r="F672" s="123"/>
      <c r="G672" s="123"/>
      <c r="H672" s="123"/>
      <c r="I672" s="123"/>
    </row>
    <row r="673" spans="1:9">
      <c r="A673" s="190" t="s">
        <v>166</v>
      </c>
      <c r="B673" s="191"/>
      <c r="C673" s="192"/>
      <c r="D673" s="124" t="s">
        <v>167</v>
      </c>
      <c r="E673" s="123"/>
      <c r="F673" s="123"/>
      <c r="G673" s="123"/>
      <c r="H673" s="123"/>
      <c r="I673" s="125"/>
    </row>
    <row r="674" spans="1:9">
      <c r="A674" s="66">
        <v>3</v>
      </c>
      <c r="B674" s="67"/>
      <c r="C674" s="68"/>
      <c r="D674" s="69" t="s">
        <v>9</v>
      </c>
      <c r="E674" s="106">
        <f>SUM(E675,E686)</f>
        <v>3949.88</v>
      </c>
      <c r="F674" s="104">
        <f>SUM(F677,F683,F687,F692)</f>
        <v>13477.39</v>
      </c>
      <c r="G674" s="104">
        <f>SUM(G675,G686)</f>
        <v>25044</v>
      </c>
      <c r="H674" s="104">
        <f t="shared" ref="H674:I674" si="77">SUM(H675,H686)</f>
        <v>25661</v>
      </c>
      <c r="I674" s="104">
        <f t="shared" si="77"/>
        <v>25867</v>
      </c>
    </row>
    <row r="675" spans="1:9">
      <c r="A675" s="66">
        <v>31</v>
      </c>
      <c r="B675" s="67"/>
      <c r="C675" s="68"/>
      <c r="D675" s="69" t="s">
        <v>10</v>
      </c>
      <c r="E675" s="105">
        <f>SUM(E676,E681,E683)</f>
        <v>3720.6</v>
      </c>
      <c r="F675" s="105"/>
      <c r="G675" s="106">
        <f>SUM(G677,G681,G683)</f>
        <v>13706</v>
      </c>
      <c r="H675" s="106">
        <f t="shared" ref="H675:I675" si="78">SUM(H677,H681,H683)</f>
        <v>14323</v>
      </c>
      <c r="I675" s="106">
        <f t="shared" si="78"/>
        <v>14529</v>
      </c>
    </row>
    <row r="676" spans="1:9">
      <c r="A676" s="70">
        <v>311</v>
      </c>
      <c r="B676" s="67"/>
      <c r="C676" s="68"/>
      <c r="D676" s="71" t="s">
        <v>130</v>
      </c>
      <c r="E676" s="105">
        <f>SUM(E677:E680)</f>
        <v>3135.25</v>
      </c>
      <c r="F676" s="105"/>
      <c r="G676" s="105">
        <f>SUM(G677:G680)</f>
        <v>10342</v>
      </c>
      <c r="H676" s="105">
        <f t="shared" ref="H676:I676" si="79">SUM(H677:H680)</f>
        <v>10959</v>
      </c>
      <c r="I676" s="105">
        <f t="shared" si="79"/>
        <v>11165</v>
      </c>
    </row>
    <row r="677" spans="1:9">
      <c r="A677" s="72">
        <v>3111</v>
      </c>
      <c r="B677" s="67"/>
      <c r="C677" s="68"/>
      <c r="D677" s="73" t="s">
        <v>80</v>
      </c>
      <c r="E677" s="105">
        <v>3135.25</v>
      </c>
      <c r="F677" s="105">
        <v>8668.02</v>
      </c>
      <c r="G677" s="105">
        <v>10342</v>
      </c>
      <c r="H677" s="105">
        <v>10959</v>
      </c>
      <c r="I677" s="105">
        <v>11165</v>
      </c>
    </row>
    <row r="678" spans="1:9">
      <c r="A678" s="72">
        <v>3112</v>
      </c>
      <c r="B678" s="67"/>
      <c r="C678" s="68"/>
      <c r="D678" s="73" t="s">
        <v>131</v>
      </c>
      <c r="E678" s="105"/>
      <c r="F678" s="105"/>
      <c r="G678" s="105"/>
      <c r="H678" s="105"/>
      <c r="I678" s="105"/>
    </row>
    <row r="679" spans="1:9">
      <c r="A679" s="72">
        <v>3113</v>
      </c>
      <c r="B679" s="67"/>
      <c r="C679" s="68"/>
      <c r="D679" s="73" t="s">
        <v>81</v>
      </c>
      <c r="E679" s="105"/>
      <c r="F679" s="105"/>
      <c r="G679" s="105"/>
      <c r="H679" s="105"/>
      <c r="I679" s="105"/>
    </row>
    <row r="680" spans="1:9">
      <c r="A680" s="72">
        <v>3114</v>
      </c>
      <c r="B680" s="67"/>
      <c r="C680" s="68"/>
      <c r="D680" s="73" t="s">
        <v>82</v>
      </c>
      <c r="E680" s="105"/>
      <c r="F680" s="105"/>
      <c r="G680" s="105"/>
      <c r="H680" s="105"/>
      <c r="I680" s="105"/>
    </row>
    <row r="681" spans="1:9">
      <c r="A681" s="70">
        <v>312</v>
      </c>
      <c r="B681" s="67"/>
      <c r="C681" s="68"/>
      <c r="D681" s="71" t="s">
        <v>83</v>
      </c>
      <c r="E681" s="106">
        <f>SUM(E682)</f>
        <v>350</v>
      </c>
      <c r="F681" s="105"/>
      <c r="G681" s="106">
        <f>SUM(G682)</f>
        <v>750</v>
      </c>
      <c r="H681" s="106">
        <f t="shared" ref="H681:I681" si="80">SUM(H682)</f>
        <v>750</v>
      </c>
      <c r="I681" s="106">
        <f t="shared" si="80"/>
        <v>750</v>
      </c>
    </row>
    <row r="682" spans="1:9">
      <c r="A682" s="72">
        <v>3121</v>
      </c>
      <c r="B682" s="67"/>
      <c r="C682" s="68"/>
      <c r="D682" s="73" t="s">
        <v>83</v>
      </c>
      <c r="E682" s="105">
        <v>350</v>
      </c>
      <c r="F682" s="105"/>
      <c r="G682" s="105">
        <v>750</v>
      </c>
      <c r="H682" s="105">
        <v>750</v>
      </c>
      <c r="I682" s="105">
        <v>750</v>
      </c>
    </row>
    <row r="683" spans="1:9">
      <c r="A683" s="70">
        <v>313</v>
      </c>
      <c r="B683" s="67"/>
      <c r="C683" s="68"/>
      <c r="D683" s="73" t="s">
        <v>132</v>
      </c>
      <c r="E683" s="106">
        <f>SUM(E684:E685)</f>
        <v>235.35</v>
      </c>
      <c r="F683" s="106">
        <v>1430.22</v>
      </c>
      <c r="G683" s="106">
        <f>SUM(G684:G685)</f>
        <v>2614</v>
      </c>
      <c r="H683" s="106">
        <f t="shared" ref="H683:I683" si="81">SUM(H684:H685)</f>
        <v>2614</v>
      </c>
      <c r="I683" s="106">
        <f t="shared" si="81"/>
        <v>2614</v>
      </c>
    </row>
    <row r="684" spans="1:9" ht="26.25">
      <c r="A684" s="72">
        <v>3131</v>
      </c>
      <c r="B684" s="67"/>
      <c r="C684" s="68"/>
      <c r="D684" s="73" t="s">
        <v>133</v>
      </c>
      <c r="E684" s="105"/>
      <c r="F684" s="105"/>
      <c r="G684" s="105"/>
      <c r="H684" s="105"/>
      <c r="I684" s="105"/>
    </row>
    <row r="685" spans="1:9" ht="26.25">
      <c r="A685" s="72">
        <v>3132</v>
      </c>
      <c r="B685" s="67"/>
      <c r="C685" s="68"/>
      <c r="D685" s="73" t="s">
        <v>134</v>
      </c>
      <c r="E685" s="105">
        <v>235.35</v>
      </c>
      <c r="F685" s="105">
        <v>1430.22</v>
      </c>
      <c r="G685" s="105">
        <v>2614</v>
      </c>
      <c r="H685" s="105">
        <v>2614</v>
      </c>
      <c r="I685" s="105">
        <v>2614</v>
      </c>
    </row>
    <row r="686" spans="1:9">
      <c r="A686" s="66">
        <v>32</v>
      </c>
      <c r="B686" s="67"/>
      <c r="C686" s="68"/>
      <c r="D686" s="69" t="s">
        <v>20</v>
      </c>
      <c r="E686" s="106">
        <f>SUM(E687,E692)</f>
        <v>229.28</v>
      </c>
      <c r="F686" s="104"/>
      <c r="G686" s="104">
        <f>SUM(G687,G692)</f>
        <v>11338</v>
      </c>
      <c r="H686" s="104">
        <f t="shared" ref="H686:I686" si="82">SUM(H687,H692)</f>
        <v>11338</v>
      </c>
      <c r="I686" s="104">
        <f t="shared" si="82"/>
        <v>11338</v>
      </c>
    </row>
    <row r="687" spans="1:9">
      <c r="A687" s="70">
        <v>321</v>
      </c>
      <c r="B687" s="67"/>
      <c r="C687" s="68"/>
      <c r="D687" s="71" t="s">
        <v>135</v>
      </c>
      <c r="E687" s="106">
        <f>SUM(E688:E691)</f>
        <v>58.59</v>
      </c>
      <c r="F687" s="106">
        <v>285.14999999999998</v>
      </c>
      <c r="G687" s="104">
        <f>SUM(G688:G691)</f>
        <v>735</v>
      </c>
      <c r="H687" s="104">
        <f t="shared" ref="H687:I687" si="83">SUM(H688:H691)</f>
        <v>735</v>
      </c>
      <c r="I687" s="104">
        <f t="shared" si="83"/>
        <v>735</v>
      </c>
    </row>
    <row r="688" spans="1:9">
      <c r="A688" s="72">
        <v>3211</v>
      </c>
      <c r="B688" s="67"/>
      <c r="C688" s="68"/>
      <c r="D688" s="73" t="s">
        <v>88</v>
      </c>
      <c r="E688" s="105"/>
      <c r="F688" s="108"/>
      <c r="G688" s="108"/>
      <c r="H688" s="105"/>
      <c r="I688" s="105"/>
    </row>
    <row r="689" spans="1:9" ht="26.25">
      <c r="A689" s="72">
        <v>3212</v>
      </c>
      <c r="B689" s="67"/>
      <c r="C689" s="68"/>
      <c r="D689" s="73" t="s">
        <v>136</v>
      </c>
      <c r="E689" s="105">
        <v>58.59</v>
      </c>
      <c r="F689" s="105">
        <v>285.14999999999998</v>
      </c>
      <c r="G689" s="105">
        <v>735</v>
      </c>
      <c r="H689" s="105">
        <v>735</v>
      </c>
      <c r="I689" s="105">
        <v>735</v>
      </c>
    </row>
    <row r="690" spans="1:9">
      <c r="A690" s="72">
        <v>3213</v>
      </c>
      <c r="B690" s="67"/>
      <c r="C690" s="68"/>
      <c r="D690" s="73" t="s">
        <v>137</v>
      </c>
      <c r="E690" s="105"/>
      <c r="F690" s="108"/>
      <c r="G690" s="108"/>
      <c r="H690" s="105"/>
      <c r="I690" s="105"/>
    </row>
    <row r="691" spans="1:9" ht="26.25">
      <c r="A691" s="72">
        <v>3214</v>
      </c>
      <c r="B691" s="67"/>
      <c r="C691" s="68"/>
      <c r="D691" s="73" t="s">
        <v>138</v>
      </c>
      <c r="E691" s="105"/>
      <c r="F691" s="108"/>
      <c r="G691" s="108"/>
      <c r="H691" s="105"/>
      <c r="I691" s="105"/>
    </row>
    <row r="692" spans="1:9">
      <c r="A692" s="74">
        <v>322</v>
      </c>
      <c r="B692" s="75"/>
      <c r="C692" s="76"/>
      <c r="D692" s="77" t="s">
        <v>91</v>
      </c>
      <c r="E692" s="116">
        <f>SUM(E693:E699)</f>
        <v>170.69</v>
      </c>
      <c r="F692" s="109">
        <v>3094</v>
      </c>
      <c r="G692" s="109">
        <f>SUM(G693:G699)</f>
        <v>10603</v>
      </c>
      <c r="H692" s="109">
        <f t="shared" ref="H692:I692" si="84">SUM(H693:H699)</f>
        <v>10603</v>
      </c>
      <c r="I692" s="109">
        <f t="shared" si="84"/>
        <v>10603</v>
      </c>
    </row>
    <row r="693" spans="1:9" ht="26.25">
      <c r="A693" s="72">
        <v>3221</v>
      </c>
      <c r="B693" s="67"/>
      <c r="C693" s="68"/>
      <c r="D693" s="73" t="s">
        <v>139</v>
      </c>
      <c r="E693" s="105"/>
      <c r="F693" s="108"/>
      <c r="G693" s="108">
        <v>5851</v>
      </c>
      <c r="H693" s="105">
        <v>5851</v>
      </c>
      <c r="I693" s="105">
        <v>5851</v>
      </c>
    </row>
    <row r="694" spans="1:9">
      <c r="A694" s="72">
        <v>3222</v>
      </c>
      <c r="B694" s="67"/>
      <c r="C694" s="68"/>
      <c r="D694" s="73" t="s">
        <v>123</v>
      </c>
      <c r="E694" s="105">
        <v>170.69</v>
      </c>
      <c r="F694" s="108">
        <v>3094</v>
      </c>
      <c r="G694" s="108">
        <v>4752</v>
      </c>
      <c r="H694" s="108">
        <v>4752</v>
      </c>
      <c r="I694" s="108">
        <v>4752</v>
      </c>
    </row>
    <row r="695" spans="1:9">
      <c r="A695" s="72">
        <v>3223</v>
      </c>
      <c r="B695" s="67"/>
      <c r="C695" s="68"/>
      <c r="D695" s="73" t="s">
        <v>93</v>
      </c>
      <c r="E695" s="105"/>
      <c r="F695" s="108"/>
      <c r="G695" s="108"/>
      <c r="H695" s="105"/>
      <c r="I695" s="105"/>
    </row>
    <row r="696" spans="1:9" ht="26.25">
      <c r="A696" s="78">
        <v>3224</v>
      </c>
      <c r="B696" s="79"/>
      <c r="C696" s="80"/>
      <c r="D696" s="81" t="s">
        <v>140</v>
      </c>
      <c r="E696" s="117"/>
      <c r="F696" s="110"/>
      <c r="G696" s="110"/>
      <c r="H696" s="117"/>
      <c r="I696" s="117"/>
    </row>
    <row r="697" spans="1:9">
      <c r="A697" s="82">
        <v>3225</v>
      </c>
      <c r="B697" s="75"/>
      <c r="C697" s="76"/>
      <c r="D697" s="83" t="s">
        <v>95</v>
      </c>
      <c r="E697" s="111"/>
      <c r="F697" s="112"/>
      <c r="G697" s="112"/>
      <c r="H697" s="111"/>
      <c r="I697" s="111"/>
    </row>
    <row r="698" spans="1:9" ht="26.25">
      <c r="A698" s="72">
        <v>3226</v>
      </c>
      <c r="B698" s="67"/>
      <c r="C698" s="68"/>
      <c r="D698" s="73" t="s">
        <v>141</v>
      </c>
      <c r="E698" s="105"/>
      <c r="F698" s="105"/>
      <c r="G698" s="105"/>
      <c r="H698" s="105"/>
      <c r="I698" s="105"/>
    </row>
    <row r="699" spans="1:9" ht="26.25">
      <c r="A699" s="78">
        <v>3227</v>
      </c>
      <c r="B699" s="79"/>
      <c r="C699" s="80"/>
      <c r="D699" s="81" t="s">
        <v>142</v>
      </c>
      <c r="E699" s="117"/>
      <c r="F699" s="110"/>
      <c r="G699" s="110"/>
      <c r="H699" s="117"/>
      <c r="I699" s="117"/>
    </row>
    <row r="700" spans="1:9">
      <c r="A700" s="84">
        <v>323</v>
      </c>
      <c r="B700" s="75"/>
      <c r="C700" s="76"/>
      <c r="D700" s="85" t="s">
        <v>97</v>
      </c>
      <c r="E700" s="111"/>
      <c r="F700" s="109">
        <f>SUM(F701:F709)</f>
        <v>0</v>
      </c>
      <c r="G700" s="109">
        <f>SUM(G701:G709)</f>
        <v>0</v>
      </c>
      <c r="H700" s="111"/>
      <c r="I700" s="111"/>
    </row>
    <row r="701" spans="1:9">
      <c r="A701" s="72">
        <v>3231</v>
      </c>
      <c r="B701" s="67"/>
      <c r="C701" s="68"/>
      <c r="D701" s="73" t="s">
        <v>143</v>
      </c>
      <c r="E701" s="105"/>
      <c r="F701" s="108"/>
      <c r="G701" s="108"/>
      <c r="H701" s="105"/>
      <c r="I701" s="105"/>
    </row>
    <row r="702" spans="1:9" ht="26.25">
      <c r="A702" s="72">
        <v>3232</v>
      </c>
      <c r="B702" s="67"/>
      <c r="C702" s="68"/>
      <c r="D702" s="73" t="s">
        <v>144</v>
      </c>
      <c r="E702" s="105"/>
      <c r="F702" s="108"/>
      <c r="G702" s="108"/>
      <c r="H702" s="105"/>
      <c r="I702" s="105"/>
    </row>
    <row r="703" spans="1:9">
      <c r="A703" s="72">
        <v>3233</v>
      </c>
      <c r="B703" s="67"/>
      <c r="C703" s="68"/>
      <c r="D703" s="73" t="s">
        <v>145</v>
      </c>
      <c r="E703" s="105"/>
      <c r="F703" s="105"/>
      <c r="G703" s="105"/>
      <c r="H703" s="105"/>
      <c r="I703" s="105"/>
    </row>
    <row r="704" spans="1:9">
      <c r="A704" s="72">
        <v>3234</v>
      </c>
      <c r="B704" s="67"/>
      <c r="C704" s="68"/>
      <c r="D704" s="73" t="s">
        <v>101</v>
      </c>
      <c r="E704" s="105"/>
      <c r="F704" s="108"/>
      <c r="G704" s="108"/>
      <c r="H704" s="105"/>
      <c r="I704" s="105"/>
    </row>
    <row r="705" spans="1:9">
      <c r="A705" s="72">
        <v>3235</v>
      </c>
      <c r="B705" s="67"/>
      <c r="C705" s="68"/>
      <c r="D705" s="86" t="s">
        <v>146</v>
      </c>
      <c r="E705" s="105"/>
      <c r="F705" s="108"/>
      <c r="G705" s="108"/>
      <c r="H705" s="105"/>
      <c r="I705" s="105"/>
    </row>
    <row r="706" spans="1:9">
      <c r="A706" s="72">
        <v>3236</v>
      </c>
      <c r="B706" s="67"/>
      <c r="C706" s="68"/>
      <c r="D706" s="73" t="s">
        <v>147</v>
      </c>
      <c r="E706" s="105"/>
      <c r="F706" s="108"/>
      <c r="G706" s="108"/>
      <c r="H706" s="105"/>
      <c r="I706" s="105"/>
    </row>
    <row r="707" spans="1:9">
      <c r="A707" s="72">
        <v>3237</v>
      </c>
      <c r="B707" s="67"/>
      <c r="C707" s="68"/>
      <c r="D707" s="73" t="s">
        <v>148</v>
      </c>
      <c r="E707" s="105"/>
      <c r="F707" s="108"/>
      <c r="G707" s="108"/>
      <c r="H707" s="105"/>
      <c r="I707" s="105"/>
    </row>
    <row r="708" spans="1:9">
      <c r="A708" s="72">
        <v>3238</v>
      </c>
      <c r="B708" s="67"/>
      <c r="C708" s="68"/>
      <c r="D708" s="73" t="s">
        <v>105</v>
      </c>
      <c r="E708" s="105"/>
      <c r="F708" s="108"/>
      <c r="G708" s="108"/>
      <c r="H708" s="105"/>
      <c r="I708" s="105"/>
    </row>
    <row r="709" spans="1:9">
      <c r="A709" s="72">
        <v>3239</v>
      </c>
      <c r="B709" s="67"/>
      <c r="C709" s="68"/>
      <c r="D709" s="73" t="s">
        <v>106</v>
      </c>
      <c r="E709" s="105"/>
      <c r="F709" s="108"/>
      <c r="G709" s="108"/>
      <c r="H709" s="105"/>
      <c r="I709" s="105"/>
    </row>
    <row r="710" spans="1:9">
      <c r="A710" s="66">
        <v>34</v>
      </c>
      <c r="B710" s="67"/>
      <c r="C710" s="68"/>
      <c r="D710" s="69" t="s">
        <v>152</v>
      </c>
      <c r="E710" s="105"/>
      <c r="F710" s="104"/>
      <c r="G710" s="104"/>
      <c r="H710" s="105"/>
      <c r="I710" s="105"/>
    </row>
    <row r="711" spans="1:9">
      <c r="A711" s="70">
        <v>343</v>
      </c>
      <c r="B711" s="67"/>
      <c r="C711" s="68"/>
      <c r="D711" s="71" t="s">
        <v>112</v>
      </c>
      <c r="E711" s="105"/>
      <c r="F711" s="104">
        <f>SUM(F712:F715)</f>
        <v>0</v>
      </c>
      <c r="G711" s="104">
        <f>SUM(G712:G715)</f>
        <v>0</v>
      </c>
      <c r="H711" s="105"/>
      <c r="I711" s="105"/>
    </row>
    <row r="712" spans="1:9" ht="26.25">
      <c r="A712" s="72">
        <v>3431</v>
      </c>
      <c r="B712" s="67"/>
      <c r="C712" s="68"/>
      <c r="D712" s="73" t="s">
        <v>113</v>
      </c>
      <c r="E712" s="105"/>
      <c r="F712" s="108"/>
      <c r="G712" s="108"/>
      <c r="H712" s="105"/>
      <c r="I712" s="105"/>
    </row>
    <row r="713" spans="1:9" ht="26.25">
      <c r="A713" s="72">
        <v>3432</v>
      </c>
      <c r="B713" s="67"/>
      <c r="C713" s="68"/>
      <c r="D713" s="73" t="s">
        <v>153</v>
      </c>
      <c r="E713" s="105"/>
      <c r="F713" s="105"/>
      <c r="G713" s="105"/>
      <c r="H713" s="105"/>
      <c r="I713" s="105"/>
    </row>
    <row r="714" spans="1:9">
      <c r="A714" s="72">
        <v>3433</v>
      </c>
      <c r="B714" s="67"/>
      <c r="C714" s="68"/>
      <c r="D714" s="73" t="s">
        <v>154</v>
      </c>
      <c r="E714" s="105"/>
      <c r="F714" s="105"/>
      <c r="G714" s="105"/>
      <c r="H714" s="105"/>
      <c r="I714" s="105"/>
    </row>
    <row r="715" spans="1:9" ht="26.25">
      <c r="A715" s="72">
        <v>3434</v>
      </c>
      <c r="B715" s="67"/>
      <c r="C715" s="68"/>
      <c r="D715" s="73" t="s">
        <v>155</v>
      </c>
      <c r="E715" s="105"/>
      <c r="F715" s="105"/>
      <c r="G715" s="105"/>
      <c r="H715" s="105"/>
      <c r="I715" s="105"/>
    </row>
    <row r="716" spans="1:9" ht="26.25">
      <c r="A716" s="66">
        <v>4</v>
      </c>
      <c r="B716" s="67"/>
      <c r="C716" s="68"/>
      <c r="D716" s="69" t="s">
        <v>11</v>
      </c>
      <c r="E716" s="105"/>
      <c r="F716" s="106">
        <f>SUM(F717,)</f>
        <v>0</v>
      </c>
      <c r="G716" s="106">
        <f>SUM(G717,)</f>
        <v>0</v>
      </c>
      <c r="H716" s="105"/>
      <c r="I716" s="105"/>
    </row>
    <row r="717" spans="1:9" ht="39">
      <c r="A717" s="66">
        <v>42</v>
      </c>
      <c r="B717" s="67"/>
      <c r="C717" s="68"/>
      <c r="D717" s="69" t="s">
        <v>26</v>
      </c>
      <c r="E717" s="105"/>
      <c r="F717" s="108"/>
      <c r="G717" s="108"/>
      <c r="H717" s="105"/>
      <c r="I717" s="105"/>
    </row>
    <row r="718" spans="1:9">
      <c r="A718" s="70">
        <v>421</v>
      </c>
      <c r="B718" s="67"/>
      <c r="C718" s="68"/>
      <c r="D718" s="71" t="s">
        <v>156</v>
      </c>
      <c r="E718" s="105"/>
      <c r="F718" s="105"/>
      <c r="G718" s="105"/>
      <c r="H718" s="105"/>
      <c r="I718" s="105"/>
    </row>
    <row r="719" spans="1:9">
      <c r="A719" s="72">
        <v>4211</v>
      </c>
      <c r="B719" s="67"/>
      <c r="C719" s="68"/>
      <c r="D719" s="73" t="s">
        <v>157</v>
      </c>
      <c r="E719" s="105"/>
      <c r="F719" s="105"/>
      <c r="G719" s="105"/>
      <c r="H719" s="105"/>
      <c r="I719" s="105"/>
    </row>
    <row r="720" spans="1:9">
      <c r="A720" s="72">
        <v>4212</v>
      </c>
      <c r="B720" s="67"/>
      <c r="C720" s="68"/>
      <c r="D720" s="73" t="s">
        <v>158</v>
      </c>
      <c r="E720" s="105"/>
      <c r="F720" s="105"/>
      <c r="G720" s="105"/>
      <c r="H720" s="105"/>
      <c r="I720" s="105"/>
    </row>
    <row r="721" spans="1:9" ht="26.25">
      <c r="A721" s="72">
        <v>4213</v>
      </c>
      <c r="B721" s="67"/>
      <c r="C721" s="68"/>
      <c r="D721" s="73" t="s">
        <v>159</v>
      </c>
      <c r="E721" s="105"/>
      <c r="F721" s="105"/>
      <c r="G721" s="105"/>
      <c r="H721" s="105"/>
      <c r="I721" s="105"/>
    </row>
    <row r="722" spans="1:9">
      <c r="A722" s="72">
        <v>4214</v>
      </c>
      <c r="B722" s="67"/>
      <c r="C722" s="68"/>
      <c r="D722" s="73" t="s">
        <v>160</v>
      </c>
      <c r="E722" s="105"/>
      <c r="F722" s="105"/>
      <c r="G722" s="105"/>
      <c r="H722" s="105"/>
      <c r="I722" s="105"/>
    </row>
    <row r="723" spans="1:9">
      <c r="A723" s="66">
        <v>422</v>
      </c>
      <c r="B723" s="67"/>
      <c r="C723" s="68"/>
      <c r="D723" s="69" t="s">
        <v>161</v>
      </c>
      <c r="E723" s="105"/>
      <c r="F723" s="108"/>
      <c r="G723" s="108"/>
      <c r="H723" s="105"/>
      <c r="I723" s="105"/>
    </row>
    <row r="724" spans="1:9">
      <c r="A724" s="87">
        <v>4221</v>
      </c>
      <c r="B724" s="67"/>
      <c r="C724" s="68"/>
      <c r="D724" s="73" t="s">
        <v>118</v>
      </c>
      <c r="E724" s="105"/>
      <c r="F724" s="108"/>
      <c r="G724" s="108"/>
      <c r="H724" s="105"/>
      <c r="I724" s="105"/>
    </row>
    <row r="725" spans="1:9">
      <c r="A725" s="72">
        <v>4226</v>
      </c>
      <c r="B725" s="67"/>
      <c r="C725" s="68"/>
      <c r="D725" s="73" t="s">
        <v>119</v>
      </c>
      <c r="E725" s="105"/>
      <c r="F725" s="108"/>
      <c r="G725" s="108"/>
      <c r="H725" s="105"/>
      <c r="I725" s="105"/>
    </row>
    <row r="726" spans="1:9" ht="26.25">
      <c r="A726" s="66">
        <v>424</v>
      </c>
      <c r="B726" s="67"/>
      <c r="C726" s="68"/>
      <c r="D726" s="69" t="s">
        <v>162</v>
      </c>
      <c r="E726" s="105"/>
      <c r="F726" s="107"/>
      <c r="G726" s="107"/>
      <c r="H726" s="105"/>
      <c r="I726" s="105"/>
    </row>
    <row r="727" spans="1:9">
      <c r="A727" s="88">
        <v>4241</v>
      </c>
      <c r="B727" s="67"/>
      <c r="C727" s="68"/>
      <c r="D727" s="89" t="s">
        <v>121</v>
      </c>
      <c r="E727" s="105"/>
      <c r="F727" s="107"/>
      <c r="G727" s="107"/>
      <c r="H727" s="105"/>
      <c r="I727" s="105"/>
    </row>
    <row r="728" spans="1:9">
      <c r="A728" s="67"/>
      <c r="B728" s="67"/>
      <c r="C728" s="90"/>
      <c r="D728" s="69" t="s">
        <v>163</v>
      </c>
      <c r="E728" s="105">
        <f>SUM(E674)</f>
        <v>3949.88</v>
      </c>
      <c r="F728" s="104">
        <v>13474.9</v>
      </c>
      <c r="G728" s="104">
        <f>SUM(G674)</f>
        <v>25044</v>
      </c>
      <c r="H728" s="104">
        <f t="shared" ref="H728:I728" si="85">SUM(H674)</f>
        <v>25661</v>
      </c>
      <c r="I728" s="104">
        <f t="shared" si="85"/>
        <v>25867</v>
      </c>
    </row>
    <row r="729" spans="1:9" ht="15" customHeight="1">
      <c r="A729" s="184" t="s">
        <v>230</v>
      </c>
      <c r="B729" s="185"/>
      <c r="C729" s="186"/>
      <c r="D729" s="122" t="s">
        <v>228</v>
      </c>
      <c r="E729" s="123"/>
      <c r="F729" s="123"/>
      <c r="G729" s="123"/>
      <c r="H729" s="123"/>
      <c r="I729" s="123"/>
    </row>
    <row r="730" spans="1:9" ht="25.5" customHeight="1">
      <c r="A730" s="187" t="s">
        <v>227</v>
      </c>
      <c r="B730" s="188"/>
      <c r="C730" s="189"/>
      <c r="D730" s="122" t="s">
        <v>229</v>
      </c>
      <c r="E730" s="123"/>
      <c r="F730" s="123"/>
      <c r="G730" s="123"/>
      <c r="H730" s="123"/>
      <c r="I730" s="123"/>
    </row>
    <row r="731" spans="1:9" ht="15" customHeight="1">
      <c r="A731" s="190" t="s">
        <v>176</v>
      </c>
      <c r="B731" s="191"/>
      <c r="C731" s="192"/>
      <c r="D731" s="124" t="s">
        <v>177</v>
      </c>
      <c r="E731" s="123"/>
      <c r="F731" s="123"/>
      <c r="G731" s="123"/>
      <c r="H731" s="123"/>
      <c r="I731" s="125"/>
    </row>
    <row r="732" spans="1:9">
      <c r="A732" s="66">
        <v>3</v>
      </c>
      <c r="B732" s="67"/>
      <c r="C732" s="68"/>
      <c r="D732" s="69" t="s">
        <v>9</v>
      </c>
      <c r="E732" s="105">
        <f>SUM(E733,E744)</f>
        <v>4484.09</v>
      </c>
      <c r="F732" s="104">
        <f>SUM(F733,F741,F745,F750)</f>
        <v>13477.39</v>
      </c>
      <c r="G732" s="104">
        <f>SUM(G733,G744)</f>
        <v>22246</v>
      </c>
      <c r="H732" s="104">
        <f t="shared" ref="H732:I732" si="86">SUM(H733,H744)</f>
        <v>22863</v>
      </c>
      <c r="I732" s="104">
        <f t="shared" si="86"/>
        <v>23069</v>
      </c>
    </row>
    <row r="733" spans="1:9">
      <c r="A733" s="66">
        <v>31</v>
      </c>
      <c r="B733" s="67"/>
      <c r="C733" s="68"/>
      <c r="D733" s="69" t="s">
        <v>10</v>
      </c>
      <c r="E733" s="105">
        <f>SUM(E734,E739,E741)</f>
        <v>3720.6</v>
      </c>
      <c r="F733" s="106">
        <v>8668.02</v>
      </c>
      <c r="G733" s="106">
        <f>SUM(G734,G739,G741)</f>
        <v>13706</v>
      </c>
      <c r="H733" s="106">
        <f t="shared" ref="H733:I733" si="87">SUM(H734,H739,H741)</f>
        <v>14323</v>
      </c>
      <c r="I733" s="106">
        <f t="shared" si="87"/>
        <v>14529</v>
      </c>
    </row>
    <row r="734" spans="1:9">
      <c r="A734" s="70">
        <v>311</v>
      </c>
      <c r="B734" s="67"/>
      <c r="C734" s="68"/>
      <c r="D734" s="71" t="s">
        <v>130</v>
      </c>
      <c r="E734" s="106">
        <f>SUM(E735:E738)</f>
        <v>3135.25</v>
      </c>
      <c r="F734" s="105"/>
      <c r="G734" s="106">
        <f>SUM(G735:G738)</f>
        <v>10342</v>
      </c>
      <c r="H734" s="106">
        <f t="shared" ref="H734:I734" si="88">SUM(H735:H738)</f>
        <v>10959</v>
      </c>
      <c r="I734" s="106">
        <f t="shared" si="88"/>
        <v>11165</v>
      </c>
    </row>
    <row r="735" spans="1:9">
      <c r="A735" s="72">
        <v>3111</v>
      </c>
      <c r="B735" s="67"/>
      <c r="C735" s="68"/>
      <c r="D735" s="73" t="s">
        <v>80</v>
      </c>
      <c r="E735" s="105">
        <v>3135.25</v>
      </c>
      <c r="F735" s="105">
        <v>8668.02</v>
      </c>
      <c r="G735" s="105">
        <v>10342</v>
      </c>
      <c r="H735" s="105">
        <v>10959</v>
      </c>
      <c r="I735" s="105">
        <v>11165</v>
      </c>
    </row>
    <row r="736" spans="1:9">
      <c r="A736" s="72">
        <v>3112</v>
      </c>
      <c r="B736" s="67"/>
      <c r="C736" s="68"/>
      <c r="D736" s="73" t="s">
        <v>131</v>
      </c>
      <c r="E736" s="105"/>
      <c r="F736" s="105"/>
      <c r="G736" s="105"/>
      <c r="H736" s="105"/>
      <c r="I736" s="105"/>
    </row>
    <row r="737" spans="1:9">
      <c r="A737" s="72">
        <v>3113</v>
      </c>
      <c r="B737" s="67"/>
      <c r="C737" s="68"/>
      <c r="D737" s="73" t="s">
        <v>81</v>
      </c>
      <c r="E737" s="105"/>
      <c r="F737" s="105"/>
      <c r="G737" s="105"/>
      <c r="H737" s="105"/>
      <c r="I737" s="105"/>
    </row>
    <row r="738" spans="1:9">
      <c r="A738" s="72">
        <v>3114</v>
      </c>
      <c r="B738" s="67"/>
      <c r="C738" s="68"/>
      <c r="D738" s="73" t="s">
        <v>82</v>
      </c>
      <c r="E738" s="105"/>
      <c r="F738" s="105"/>
      <c r="G738" s="105"/>
      <c r="H738" s="105"/>
      <c r="I738" s="105"/>
    </row>
    <row r="739" spans="1:9">
      <c r="A739" s="70">
        <v>312</v>
      </c>
      <c r="B739" s="67"/>
      <c r="C739" s="68"/>
      <c r="D739" s="71" t="s">
        <v>83</v>
      </c>
      <c r="E739" s="106">
        <f>SUM(E740)</f>
        <v>350</v>
      </c>
      <c r="F739" s="105"/>
      <c r="G739" s="106">
        <f>SUM(G740)</f>
        <v>750</v>
      </c>
      <c r="H739" s="106">
        <f t="shared" ref="H739:I739" si="89">SUM(H740)</f>
        <v>750</v>
      </c>
      <c r="I739" s="106">
        <f t="shared" si="89"/>
        <v>750</v>
      </c>
    </row>
    <row r="740" spans="1:9">
      <c r="A740" s="72">
        <v>3121</v>
      </c>
      <c r="B740" s="67"/>
      <c r="C740" s="68"/>
      <c r="D740" s="73" t="s">
        <v>83</v>
      </c>
      <c r="E740" s="105">
        <v>350</v>
      </c>
      <c r="F740" s="105"/>
      <c r="G740" s="105">
        <v>750</v>
      </c>
      <c r="H740" s="105">
        <v>750</v>
      </c>
      <c r="I740" s="105">
        <v>750</v>
      </c>
    </row>
    <row r="741" spans="1:9">
      <c r="A741" s="70">
        <v>313</v>
      </c>
      <c r="B741" s="67"/>
      <c r="C741" s="68"/>
      <c r="D741" s="73" t="s">
        <v>132</v>
      </c>
      <c r="E741" s="106">
        <f>SUM(E742:E743)</f>
        <v>235.35</v>
      </c>
      <c r="F741" s="106">
        <v>1430.22</v>
      </c>
      <c r="G741" s="106">
        <f>SUM(G742:G743)</f>
        <v>2614</v>
      </c>
      <c r="H741" s="106">
        <f t="shared" ref="H741:I741" si="90">SUM(H742:H743)</f>
        <v>2614</v>
      </c>
      <c r="I741" s="106">
        <f t="shared" si="90"/>
        <v>2614</v>
      </c>
    </row>
    <row r="742" spans="1:9" ht="26.25">
      <c r="A742" s="72">
        <v>3131</v>
      </c>
      <c r="B742" s="67"/>
      <c r="C742" s="68"/>
      <c r="D742" s="73" t="s">
        <v>133</v>
      </c>
      <c r="E742" s="105"/>
      <c r="F742" s="105"/>
      <c r="G742" s="105"/>
      <c r="H742" s="105"/>
      <c r="I742" s="105"/>
    </row>
    <row r="743" spans="1:9" ht="26.25">
      <c r="A743" s="72">
        <v>3132</v>
      </c>
      <c r="B743" s="67"/>
      <c r="C743" s="68"/>
      <c r="D743" s="73" t="s">
        <v>134</v>
      </c>
      <c r="E743" s="105">
        <v>235.35</v>
      </c>
      <c r="F743" s="105">
        <v>1430.22</v>
      </c>
      <c r="G743" s="105">
        <v>2614</v>
      </c>
      <c r="H743" s="105">
        <v>2614</v>
      </c>
      <c r="I743" s="105">
        <v>2614</v>
      </c>
    </row>
    <row r="744" spans="1:9">
      <c r="A744" s="66">
        <v>32</v>
      </c>
      <c r="B744" s="67"/>
      <c r="C744" s="68"/>
      <c r="D744" s="69" t="s">
        <v>20</v>
      </c>
      <c r="E744" s="106">
        <f>SUM(E745,E750)</f>
        <v>763.49</v>
      </c>
      <c r="F744" s="104"/>
      <c r="G744" s="104">
        <f>SUM(G750,G745)</f>
        <v>8540</v>
      </c>
      <c r="H744" s="104">
        <f t="shared" ref="H744:I744" si="91">SUM(H750,H745)</f>
        <v>8540</v>
      </c>
      <c r="I744" s="104">
        <f t="shared" si="91"/>
        <v>8540</v>
      </c>
    </row>
    <row r="745" spans="1:9">
      <c r="A745" s="70">
        <v>321</v>
      </c>
      <c r="B745" s="67"/>
      <c r="C745" s="68"/>
      <c r="D745" s="71" t="s">
        <v>135</v>
      </c>
      <c r="E745" s="106">
        <f>SUM(E746:E749)</f>
        <v>58.59</v>
      </c>
      <c r="F745" s="106">
        <v>285.14999999999998</v>
      </c>
      <c r="G745" s="104">
        <f>SUM(G746:G749)</f>
        <v>735</v>
      </c>
      <c r="H745" s="104">
        <f t="shared" ref="H745:I745" si="92">SUM(H746:H749)</f>
        <v>735</v>
      </c>
      <c r="I745" s="104">
        <f t="shared" si="92"/>
        <v>735</v>
      </c>
    </row>
    <row r="746" spans="1:9">
      <c r="A746" s="72">
        <v>3211</v>
      </c>
      <c r="B746" s="67"/>
      <c r="C746" s="68"/>
      <c r="D746" s="73" t="s">
        <v>88</v>
      </c>
      <c r="E746" s="105"/>
      <c r="F746" s="108"/>
      <c r="G746" s="108"/>
      <c r="H746" s="105"/>
      <c r="I746" s="105"/>
    </row>
    <row r="747" spans="1:9" ht="26.25">
      <c r="A747" s="72">
        <v>3212</v>
      </c>
      <c r="B747" s="67"/>
      <c r="C747" s="68"/>
      <c r="D747" s="73" t="s">
        <v>136</v>
      </c>
      <c r="E747" s="105">
        <v>58.59</v>
      </c>
      <c r="F747" s="105">
        <v>285.14</v>
      </c>
      <c r="G747" s="105">
        <v>735</v>
      </c>
      <c r="H747" s="105">
        <v>735</v>
      </c>
      <c r="I747" s="105">
        <v>735</v>
      </c>
    </row>
    <row r="748" spans="1:9">
      <c r="A748" s="72">
        <v>3213</v>
      </c>
      <c r="B748" s="67"/>
      <c r="C748" s="68"/>
      <c r="D748" s="73" t="s">
        <v>137</v>
      </c>
      <c r="E748" s="105"/>
      <c r="F748" s="108"/>
      <c r="G748" s="108"/>
      <c r="H748" s="105"/>
      <c r="I748" s="105"/>
    </row>
    <row r="749" spans="1:9" ht="26.25">
      <c r="A749" s="72">
        <v>3214</v>
      </c>
      <c r="B749" s="67"/>
      <c r="C749" s="68"/>
      <c r="D749" s="73" t="s">
        <v>138</v>
      </c>
      <c r="E749" s="105"/>
      <c r="F749" s="108"/>
      <c r="G749" s="108"/>
      <c r="H749" s="105"/>
      <c r="I749" s="105"/>
    </row>
    <row r="750" spans="1:9">
      <c r="A750" s="74">
        <v>322</v>
      </c>
      <c r="B750" s="75"/>
      <c r="C750" s="76"/>
      <c r="D750" s="77" t="s">
        <v>91</v>
      </c>
      <c r="E750" s="116">
        <f>SUM(E751:E757)</f>
        <v>704.9</v>
      </c>
      <c r="F750" s="109">
        <v>3094</v>
      </c>
      <c r="G750" s="109">
        <f>SUM(G751:G752)</f>
        <v>7805</v>
      </c>
      <c r="H750" s="109">
        <f t="shared" ref="H750:I750" si="93">SUM(H751:H752)</f>
        <v>7805</v>
      </c>
      <c r="I750" s="109">
        <f t="shared" si="93"/>
        <v>7805</v>
      </c>
    </row>
    <row r="751" spans="1:9" ht="26.25">
      <c r="A751" s="72">
        <v>3221</v>
      </c>
      <c r="B751" s="67"/>
      <c r="C751" s="68"/>
      <c r="D751" s="73" t="s">
        <v>139</v>
      </c>
      <c r="E751" s="105"/>
      <c r="F751" s="108"/>
      <c r="G751" s="108">
        <v>3053</v>
      </c>
      <c r="H751" s="105">
        <v>3053</v>
      </c>
      <c r="I751" s="105">
        <v>3053</v>
      </c>
    </row>
    <row r="752" spans="1:9">
      <c r="A752" s="72">
        <v>3222</v>
      </c>
      <c r="B752" s="67"/>
      <c r="C752" s="68"/>
      <c r="D752" s="73" t="s">
        <v>123</v>
      </c>
      <c r="E752" s="105">
        <v>704.9</v>
      </c>
      <c r="F752" s="108">
        <v>3094</v>
      </c>
      <c r="G752" s="108">
        <v>4752</v>
      </c>
      <c r="H752" s="108">
        <v>4752</v>
      </c>
      <c r="I752" s="108">
        <v>4752</v>
      </c>
    </row>
    <row r="753" spans="1:9">
      <c r="A753" s="72">
        <v>3223</v>
      </c>
      <c r="B753" s="67"/>
      <c r="C753" s="68"/>
      <c r="D753" s="73" t="s">
        <v>93</v>
      </c>
      <c r="E753" s="105"/>
      <c r="F753" s="108"/>
      <c r="G753" s="108"/>
      <c r="H753" s="105"/>
      <c r="I753" s="105"/>
    </row>
    <row r="754" spans="1:9" ht="26.25">
      <c r="A754" s="78">
        <v>3224</v>
      </c>
      <c r="B754" s="79"/>
      <c r="C754" s="80"/>
      <c r="D754" s="81" t="s">
        <v>140</v>
      </c>
      <c r="E754" s="117"/>
      <c r="F754" s="110"/>
      <c r="G754" s="110"/>
      <c r="H754" s="117"/>
      <c r="I754" s="117"/>
    </row>
    <row r="755" spans="1:9">
      <c r="A755" s="82">
        <v>3225</v>
      </c>
      <c r="B755" s="75"/>
      <c r="C755" s="76"/>
      <c r="D755" s="83" t="s">
        <v>95</v>
      </c>
      <c r="E755" s="111"/>
      <c r="F755" s="112"/>
      <c r="G755" s="112"/>
      <c r="H755" s="111"/>
      <c r="I755" s="111"/>
    </row>
    <row r="756" spans="1:9" ht="26.25">
      <c r="A756" s="72">
        <v>3226</v>
      </c>
      <c r="B756" s="67"/>
      <c r="C756" s="68"/>
      <c r="D756" s="73" t="s">
        <v>141</v>
      </c>
      <c r="E756" s="105"/>
      <c r="F756" s="105"/>
      <c r="G756" s="105"/>
      <c r="H756" s="105"/>
      <c r="I756" s="105"/>
    </row>
    <row r="757" spans="1:9" ht="26.25">
      <c r="A757" s="78">
        <v>3227</v>
      </c>
      <c r="B757" s="79"/>
      <c r="C757" s="80"/>
      <c r="D757" s="81" t="s">
        <v>142</v>
      </c>
      <c r="E757" s="117"/>
      <c r="F757" s="110"/>
      <c r="G757" s="110"/>
      <c r="H757" s="117"/>
      <c r="I757" s="117"/>
    </row>
    <row r="758" spans="1:9">
      <c r="A758" s="84">
        <v>323</v>
      </c>
      <c r="B758" s="75"/>
      <c r="C758" s="76"/>
      <c r="D758" s="85" t="s">
        <v>97</v>
      </c>
      <c r="E758" s="111"/>
      <c r="F758" s="109">
        <f>SUM(F759:F767)</f>
        <v>0</v>
      </c>
      <c r="G758" s="109">
        <f>SUM(G759:G767)</f>
        <v>0</v>
      </c>
      <c r="H758" s="111"/>
      <c r="I758" s="111"/>
    </row>
    <row r="759" spans="1:9">
      <c r="A759" s="72">
        <v>3231</v>
      </c>
      <c r="B759" s="67"/>
      <c r="C759" s="68"/>
      <c r="D759" s="73" t="s">
        <v>143</v>
      </c>
      <c r="E759" s="105"/>
      <c r="F759" s="108"/>
      <c r="G759" s="108"/>
      <c r="H759" s="105"/>
      <c r="I759" s="105"/>
    </row>
    <row r="760" spans="1:9" ht="26.25">
      <c r="A760" s="72">
        <v>3232</v>
      </c>
      <c r="B760" s="67"/>
      <c r="C760" s="68"/>
      <c r="D760" s="73" t="s">
        <v>144</v>
      </c>
      <c r="E760" s="105"/>
      <c r="F760" s="108"/>
      <c r="G760" s="108"/>
      <c r="H760" s="105"/>
      <c r="I760" s="105"/>
    </row>
    <row r="761" spans="1:9">
      <c r="A761" s="72">
        <v>3233</v>
      </c>
      <c r="B761" s="67"/>
      <c r="C761" s="68"/>
      <c r="D761" s="73" t="s">
        <v>145</v>
      </c>
      <c r="E761" s="105"/>
      <c r="F761" s="105"/>
      <c r="G761" s="105"/>
      <c r="H761" s="105"/>
      <c r="I761" s="105"/>
    </row>
    <row r="762" spans="1:9">
      <c r="A762" s="72">
        <v>3234</v>
      </c>
      <c r="B762" s="67"/>
      <c r="C762" s="68"/>
      <c r="D762" s="73" t="s">
        <v>101</v>
      </c>
      <c r="E762" s="105"/>
      <c r="F762" s="108"/>
      <c r="G762" s="108"/>
      <c r="H762" s="105"/>
      <c r="I762" s="105"/>
    </row>
    <row r="763" spans="1:9">
      <c r="A763" s="72">
        <v>3235</v>
      </c>
      <c r="B763" s="67"/>
      <c r="C763" s="68"/>
      <c r="D763" s="86" t="s">
        <v>146</v>
      </c>
      <c r="E763" s="105"/>
      <c r="F763" s="108"/>
      <c r="G763" s="108"/>
      <c r="H763" s="105"/>
      <c r="I763" s="105"/>
    </row>
    <row r="764" spans="1:9">
      <c r="A764" s="72">
        <v>3236</v>
      </c>
      <c r="B764" s="67"/>
      <c r="C764" s="68"/>
      <c r="D764" s="73" t="s">
        <v>147</v>
      </c>
      <c r="E764" s="105"/>
      <c r="F764" s="108"/>
      <c r="G764" s="108"/>
      <c r="H764" s="105"/>
      <c r="I764" s="105"/>
    </row>
    <row r="765" spans="1:9">
      <c r="A765" s="72">
        <v>3237</v>
      </c>
      <c r="B765" s="67"/>
      <c r="C765" s="68"/>
      <c r="D765" s="73" t="s">
        <v>148</v>
      </c>
      <c r="E765" s="105"/>
      <c r="F765" s="108"/>
      <c r="G765" s="108"/>
      <c r="H765" s="105"/>
      <c r="I765" s="105"/>
    </row>
    <row r="766" spans="1:9">
      <c r="A766" s="72">
        <v>3238</v>
      </c>
      <c r="B766" s="67"/>
      <c r="C766" s="68"/>
      <c r="D766" s="73" t="s">
        <v>105</v>
      </c>
      <c r="E766" s="105"/>
      <c r="F766" s="108"/>
      <c r="G766" s="108"/>
      <c r="H766" s="105"/>
      <c r="I766" s="105"/>
    </row>
    <row r="767" spans="1:9">
      <c r="A767" s="72">
        <v>3239</v>
      </c>
      <c r="B767" s="67"/>
      <c r="C767" s="68"/>
      <c r="D767" s="73" t="s">
        <v>106</v>
      </c>
      <c r="E767" s="105"/>
      <c r="F767" s="108"/>
      <c r="G767" s="108"/>
      <c r="H767" s="105"/>
      <c r="I767" s="105"/>
    </row>
    <row r="768" spans="1:9">
      <c r="A768" s="66">
        <v>34</v>
      </c>
      <c r="B768" s="67"/>
      <c r="C768" s="68"/>
      <c r="D768" s="69" t="s">
        <v>152</v>
      </c>
      <c r="E768" s="105"/>
      <c r="F768" s="104"/>
      <c r="G768" s="104"/>
      <c r="H768" s="105"/>
      <c r="I768" s="105"/>
    </row>
    <row r="769" spans="1:9">
      <c r="A769" s="70">
        <v>343</v>
      </c>
      <c r="B769" s="67"/>
      <c r="C769" s="68"/>
      <c r="D769" s="71" t="s">
        <v>112</v>
      </c>
      <c r="E769" s="105"/>
      <c r="F769" s="104">
        <f>SUM(F770:F773)</f>
        <v>0</v>
      </c>
      <c r="G769" s="104">
        <f>SUM(G770:G773)</f>
        <v>0</v>
      </c>
      <c r="H769" s="105"/>
      <c r="I769" s="105"/>
    </row>
    <row r="770" spans="1:9" ht="26.25">
      <c r="A770" s="72">
        <v>3431</v>
      </c>
      <c r="B770" s="67"/>
      <c r="C770" s="68"/>
      <c r="D770" s="73" t="s">
        <v>113</v>
      </c>
      <c r="E770" s="105"/>
      <c r="F770" s="108"/>
      <c r="G770" s="108"/>
      <c r="H770" s="105"/>
      <c r="I770" s="105"/>
    </row>
    <row r="771" spans="1:9" ht="26.25">
      <c r="A771" s="72">
        <v>3432</v>
      </c>
      <c r="B771" s="67"/>
      <c r="C771" s="68"/>
      <c r="D771" s="73" t="s">
        <v>153</v>
      </c>
      <c r="E771" s="105"/>
      <c r="F771" s="105"/>
      <c r="G771" s="105"/>
      <c r="H771" s="105"/>
      <c r="I771" s="105"/>
    </row>
    <row r="772" spans="1:9">
      <c r="A772" s="72">
        <v>3433</v>
      </c>
      <c r="B772" s="67"/>
      <c r="C772" s="68"/>
      <c r="D772" s="73" t="s">
        <v>154</v>
      </c>
      <c r="E772" s="105"/>
      <c r="F772" s="105"/>
      <c r="G772" s="105"/>
      <c r="H772" s="105"/>
      <c r="I772" s="105"/>
    </row>
    <row r="773" spans="1:9" ht="26.25">
      <c r="A773" s="72">
        <v>3434</v>
      </c>
      <c r="B773" s="67"/>
      <c r="C773" s="68"/>
      <c r="D773" s="73" t="s">
        <v>155</v>
      </c>
      <c r="E773" s="105"/>
      <c r="F773" s="105"/>
      <c r="G773" s="105"/>
      <c r="H773" s="105"/>
      <c r="I773" s="105"/>
    </row>
    <row r="774" spans="1:9" ht="26.25">
      <c r="A774" s="66">
        <v>4</v>
      </c>
      <c r="B774" s="67"/>
      <c r="C774" s="68"/>
      <c r="D774" s="69" t="s">
        <v>11</v>
      </c>
      <c r="E774" s="105"/>
      <c r="F774" s="106">
        <f>SUM(F775,)</f>
        <v>0</v>
      </c>
      <c r="G774" s="106">
        <f>SUM(G775,)</f>
        <v>0</v>
      </c>
      <c r="H774" s="105"/>
      <c r="I774" s="105"/>
    </row>
    <row r="775" spans="1:9" ht="39">
      <c r="A775" s="66">
        <v>42</v>
      </c>
      <c r="B775" s="67"/>
      <c r="C775" s="68"/>
      <c r="D775" s="69" t="s">
        <v>26</v>
      </c>
      <c r="E775" s="105"/>
      <c r="F775" s="108"/>
      <c r="G775" s="108"/>
      <c r="H775" s="105"/>
      <c r="I775" s="105"/>
    </row>
    <row r="776" spans="1:9">
      <c r="A776" s="70">
        <v>421</v>
      </c>
      <c r="B776" s="67"/>
      <c r="C776" s="68"/>
      <c r="D776" s="71" t="s">
        <v>156</v>
      </c>
      <c r="E776" s="105"/>
      <c r="F776" s="105"/>
      <c r="G776" s="105"/>
      <c r="H776" s="105"/>
      <c r="I776" s="105"/>
    </row>
    <row r="777" spans="1:9">
      <c r="A777" s="72">
        <v>4211</v>
      </c>
      <c r="B777" s="67"/>
      <c r="C777" s="68"/>
      <c r="D777" s="73" t="s">
        <v>157</v>
      </c>
      <c r="E777" s="105"/>
      <c r="F777" s="105"/>
      <c r="G777" s="105"/>
      <c r="H777" s="105"/>
      <c r="I777" s="105"/>
    </row>
    <row r="778" spans="1:9">
      <c r="A778" s="72">
        <v>4212</v>
      </c>
      <c r="B778" s="67"/>
      <c r="C778" s="68"/>
      <c r="D778" s="73" t="s">
        <v>158</v>
      </c>
      <c r="E778" s="105"/>
      <c r="F778" s="105"/>
      <c r="G778" s="105"/>
      <c r="H778" s="105"/>
      <c r="I778" s="105"/>
    </row>
    <row r="779" spans="1:9" ht="26.25">
      <c r="A779" s="72">
        <v>4213</v>
      </c>
      <c r="B779" s="67"/>
      <c r="C779" s="68"/>
      <c r="D779" s="73" t="s">
        <v>159</v>
      </c>
      <c r="E779" s="105"/>
      <c r="F779" s="105"/>
      <c r="G779" s="105"/>
      <c r="H779" s="105"/>
      <c r="I779" s="105"/>
    </row>
    <row r="780" spans="1:9">
      <c r="A780" s="72">
        <v>4214</v>
      </c>
      <c r="B780" s="67"/>
      <c r="C780" s="68"/>
      <c r="D780" s="73" t="s">
        <v>160</v>
      </c>
      <c r="E780" s="105"/>
      <c r="F780" s="105"/>
      <c r="G780" s="105"/>
      <c r="H780" s="105"/>
      <c r="I780" s="105"/>
    </row>
    <row r="781" spans="1:9">
      <c r="A781" s="66">
        <v>422</v>
      </c>
      <c r="B781" s="67"/>
      <c r="C781" s="68"/>
      <c r="D781" s="69" t="s">
        <v>161</v>
      </c>
      <c r="E781" s="105"/>
      <c r="F781" s="108"/>
      <c r="G781" s="108"/>
      <c r="H781" s="105"/>
      <c r="I781" s="105"/>
    </row>
    <row r="782" spans="1:9">
      <c r="A782" s="87">
        <v>4221</v>
      </c>
      <c r="B782" s="67"/>
      <c r="C782" s="68"/>
      <c r="D782" s="73" t="s">
        <v>118</v>
      </c>
      <c r="E782" s="105"/>
      <c r="F782" s="108"/>
      <c r="G782" s="108"/>
      <c r="H782" s="105"/>
      <c r="I782" s="105"/>
    </row>
    <row r="783" spans="1:9">
      <c r="A783" s="72">
        <v>4226</v>
      </c>
      <c r="B783" s="67"/>
      <c r="C783" s="68"/>
      <c r="D783" s="73" t="s">
        <v>119</v>
      </c>
      <c r="E783" s="105"/>
      <c r="F783" s="108"/>
      <c r="G783" s="108"/>
      <c r="H783" s="105"/>
      <c r="I783" s="105"/>
    </row>
    <row r="784" spans="1:9" ht="26.25">
      <c r="A784" s="66">
        <v>424</v>
      </c>
      <c r="B784" s="67"/>
      <c r="C784" s="68"/>
      <c r="D784" s="69" t="s">
        <v>162</v>
      </c>
      <c r="E784" s="105"/>
      <c r="F784" s="107"/>
      <c r="G784" s="107"/>
      <c r="H784" s="105"/>
      <c r="I784" s="105"/>
    </row>
    <row r="785" spans="1:9">
      <c r="A785" s="88">
        <v>4241</v>
      </c>
      <c r="B785" s="67"/>
      <c r="C785" s="68"/>
      <c r="D785" s="89" t="s">
        <v>121</v>
      </c>
      <c r="E785" s="105"/>
      <c r="F785" s="107"/>
      <c r="G785" s="107"/>
      <c r="H785" s="105"/>
      <c r="I785" s="105"/>
    </row>
    <row r="786" spans="1:9">
      <c r="A786" s="67"/>
      <c r="B786" s="67"/>
      <c r="C786" s="90"/>
      <c r="D786" s="69" t="s">
        <v>163</v>
      </c>
      <c r="E786" s="105">
        <f>SUM(E732)</f>
        <v>4484.09</v>
      </c>
      <c r="F786" s="104">
        <v>13474.9</v>
      </c>
      <c r="G786" s="104">
        <f>SUM(G732)</f>
        <v>22246</v>
      </c>
      <c r="H786" s="104">
        <f t="shared" ref="H786:I786" si="94">SUM(H732)</f>
        <v>22863</v>
      </c>
      <c r="I786" s="104">
        <f t="shared" si="94"/>
        <v>23069</v>
      </c>
    </row>
    <row r="787" spans="1:9">
      <c r="A787" s="184" t="s">
        <v>127</v>
      </c>
      <c r="B787" s="185"/>
      <c r="C787" s="186"/>
      <c r="D787" s="122" t="s">
        <v>170</v>
      </c>
      <c r="E787" s="123"/>
      <c r="F787" s="123"/>
      <c r="G787" s="123"/>
      <c r="H787" s="123"/>
      <c r="I787" s="123"/>
    </row>
    <row r="788" spans="1:9">
      <c r="A788" s="187" t="s">
        <v>233</v>
      </c>
      <c r="B788" s="188"/>
      <c r="C788" s="189"/>
      <c r="D788" s="122" t="s">
        <v>199</v>
      </c>
      <c r="E788" s="123"/>
      <c r="F788" s="123"/>
      <c r="G788" s="123"/>
      <c r="H788" s="123"/>
      <c r="I788" s="123"/>
    </row>
    <row r="789" spans="1:9">
      <c r="A789" s="190" t="s">
        <v>186</v>
      </c>
      <c r="B789" s="191"/>
      <c r="C789" s="192"/>
      <c r="D789" s="124" t="s">
        <v>187</v>
      </c>
      <c r="E789" s="123"/>
      <c r="F789" s="123"/>
      <c r="G789" s="123"/>
      <c r="H789" s="123"/>
      <c r="I789" s="125"/>
    </row>
    <row r="790" spans="1:9">
      <c r="A790" s="66">
        <v>3</v>
      </c>
      <c r="B790" s="67"/>
      <c r="C790" s="68"/>
      <c r="D790" s="69" t="s">
        <v>9</v>
      </c>
      <c r="E790" s="106">
        <f>SUM(E791,E802)</f>
        <v>336</v>
      </c>
      <c r="F790" s="104">
        <f>SUM(F792,F799)</f>
        <v>672</v>
      </c>
      <c r="G790" s="104">
        <v>1960</v>
      </c>
      <c r="H790" s="105"/>
      <c r="I790" s="105"/>
    </row>
    <row r="791" spans="1:9">
      <c r="A791" s="66">
        <v>31</v>
      </c>
      <c r="B791" s="67"/>
      <c r="C791" s="68"/>
      <c r="D791" s="69" t="s">
        <v>10</v>
      </c>
      <c r="E791" s="105">
        <f>SUM(E793,E797,E799)</f>
        <v>336</v>
      </c>
      <c r="F791" s="105"/>
      <c r="G791" s="105">
        <v>1960</v>
      </c>
      <c r="H791" s="105"/>
      <c r="I791" s="105"/>
    </row>
    <row r="792" spans="1:9">
      <c r="A792" s="70">
        <v>311</v>
      </c>
      <c r="B792" s="67"/>
      <c r="C792" s="68"/>
      <c r="D792" s="71" t="s">
        <v>130</v>
      </c>
      <c r="E792" s="106">
        <f>SUM(E793:E796)</f>
        <v>304.27999999999997</v>
      </c>
      <c r="F792" s="106">
        <v>576.84</v>
      </c>
      <c r="G792" s="106">
        <v>1683</v>
      </c>
      <c r="H792" s="105"/>
      <c r="I792" s="105"/>
    </row>
    <row r="793" spans="1:9">
      <c r="A793" s="72">
        <v>3111</v>
      </c>
      <c r="B793" s="67"/>
      <c r="C793" s="68"/>
      <c r="D793" s="73" t="s">
        <v>80</v>
      </c>
      <c r="E793" s="105">
        <v>304.27999999999997</v>
      </c>
      <c r="F793" s="105">
        <v>576.84</v>
      </c>
      <c r="G793" s="105">
        <v>1683</v>
      </c>
      <c r="H793" s="105"/>
      <c r="I793" s="105"/>
    </row>
    <row r="794" spans="1:9">
      <c r="A794" s="72">
        <v>3112</v>
      </c>
      <c r="B794" s="67"/>
      <c r="C794" s="68"/>
      <c r="D794" s="73" t="s">
        <v>131</v>
      </c>
      <c r="E794" s="105"/>
      <c r="F794" s="105"/>
      <c r="G794" s="105"/>
      <c r="H794" s="105"/>
      <c r="I794" s="105"/>
    </row>
    <row r="795" spans="1:9">
      <c r="A795" s="72">
        <v>3113</v>
      </c>
      <c r="B795" s="67"/>
      <c r="C795" s="68"/>
      <c r="D795" s="73" t="s">
        <v>81</v>
      </c>
      <c r="E795" s="105"/>
      <c r="F795" s="105"/>
      <c r="G795" s="105"/>
      <c r="H795" s="105"/>
      <c r="I795" s="105"/>
    </row>
    <row r="796" spans="1:9">
      <c r="A796" s="72">
        <v>3114</v>
      </c>
      <c r="B796" s="67"/>
      <c r="C796" s="68"/>
      <c r="D796" s="73" t="s">
        <v>82</v>
      </c>
      <c r="E796" s="105"/>
      <c r="F796" s="105"/>
      <c r="G796" s="105"/>
      <c r="H796" s="105"/>
      <c r="I796" s="105"/>
    </row>
    <row r="797" spans="1:9">
      <c r="A797" s="70">
        <v>312</v>
      </c>
      <c r="B797" s="67"/>
      <c r="C797" s="68"/>
      <c r="D797" s="71" t="s">
        <v>83</v>
      </c>
      <c r="E797" s="105"/>
      <c r="F797" s="105"/>
      <c r="G797" s="105"/>
      <c r="H797" s="105"/>
      <c r="I797" s="105"/>
    </row>
    <row r="798" spans="1:9">
      <c r="A798" s="72">
        <v>3121</v>
      </c>
      <c r="B798" s="67"/>
      <c r="C798" s="68"/>
      <c r="D798" s="73" t="s">
        <v>83</v>
      </c>
      <c r="E798" s="105"/>
      <c r="F798" s="105"/>
      <c r="G798" s="105"/>
      <c r="H798" s="105"/>
      <c r="I798" s="105"/>
    </row>
    <row r="799" spans="1:9">
      <c r="A799" s="70">
        <v>313</v>
      </c>
      <c r="B799" s="67"/>
      <c r="C799" s="68"/>
      <c r="D799" s="73" t="s">
        <v>132</v>
      </c>
      <c r="E799" s="106">
        <f>SUM(E800:E801)</f>
        <v>31.72</v>
      </c>
      <c r="F799" s="106">
        <v>95.16</v>
      </c>
      <c r="G799" s="106">
        <v>278</v>
      </c>
      <c r="H799" s="105"/>
      <c r="I799" s="105"/>
    </row>
    <row r="800" spans="1:9" ht="26.25">
      <c r="A800" s="72">
        <v>3131</v>
      </c>
      <c r="B800" s="67"/>
      <c r="C800" s="68"/>
      <c r="D800" s="73" t="s">
        <v>133</v>
      </c>
      <c r="E800" s="105"/>
      <c r="F800" s="105"/>
      <c r="G800" s="105"/>
      <c r="H800" s="105"/>
      <c r="I800" s="105"/>
    </row>
    <row r="801" spans="1:9" ht="26.25">
      <c r="A801" s="72">
        <v>3132</v>
      </c>
      <c r="B801" s="67"/>
      <c r="C801" s="68"/>
      <c r="D801" s="73" t="s">
        <v>134</v>
      </c>
      <c r="E801" s="105">
        <v>31.72</v>
      </c>
      <c r="F801" s="105">
        <v>95.16</v>
      </c>
      <c r="G801" s="105">
        <v>278</v>
      </c>
      <c r="H801" s="105"/>
      <c r="I801" s="105"/>
    </row>
    <row r="802" spans="1:9">
      <c r="A802" s="66">
        <v>32</v>
      </c>
      <c r="B802" s="67"/>
      <c r="C802" s="68"/>
      <c r="D802" s="69" t="s">
        <v>20</v>
      </c>
      <c r="E802" s="105"/>
      <c r="F802" s="104"/>
      <c r="G802" s="104"/>
      <c r="H802" s="105"/>
      <c r="I802" s="105"/>
    </row>
    <row r="803" spans="1:9">
      <c r="A803" s="70">
        <v>321</v>
      </c>
      <c r="B803" s="67"/>
      <c r="C803" s="68"/>
      <c r="D803" s="71" t="s">
        <v>135</v>
      </c>
      <c r="E803" s="105"/>
      <c r="F803" s="106"/>
      <c r="G803" s="106"/>
      <c r="H803" s="105"/>
      <c r="I803" s="105"/>
    </row>
    <row r="804" spans="1:9">
      <c r="A804" s="72">
        <v>3211</v>
      </c>
      <c r="B804" s="67"/>
      <c r="C804" s="68"/>
      <c r="D804" s="73" t="s">
        <v>88</v>
      </c>
      <c r="E804" s="105"/>
      <c r="F804" s="108"/>
      <c r="G804" s="108"/>
      <c r="H804" s="105"/>
      <c r="I804" s="105"/>
    </row>
    <row r="805" spans="1:9" ht="26.25">
      <c r="A805" s="72">
        <v>3212</v>
      </c>
      <c r="B805" s="67"/>
      <c r="C805" s="68"/>
      <c r="D805" s="73" t="s">
        <v>136</v>
      </c>
      <c r="E805" s="105"/>
      <c r="F805" s="105"/>
      <c r="G805" s="105"/>
      <c r="H805" s="105"/>
      <c r="I805" s="105"/>
    </row>
    <row r="806" spans="1:9">
      <c r="A806" s="72">
        <v>3213</v>
      </c>
      <c r="B806" s="67"/>
      <c r="C806" s="68"/>
      <c r="D806" s="73" t="s">
        <v>137</v>
      </c>
      <c r="E806" s="105"/>
      <c r="F806" s="108"/>
      <c r="G806" s="108"/>
      <c r="H806" s="105"/>
      <c r="I806" s="105"/>
    </row>
    <row r="807" spans="1:9" ht="26.25">
      <c r="A807" s="72">
        <v>3214</v>
      </c>
      <c r="B807" s="67"/>
      <c r="C807" s="68"/>
      <c r="D807" s="73" t="s">
        <v>138</v>
      </c>
      <c r="E807" s="105"/>
      <c r="F807" s="108"/>
      <c r="G807" s="108"/>
      <c r="H807" s="105"/>
      <c r="I807" s="105"/>
    </row>
    <row r="808" spans="1:9">
      <c r="A808" s="74">
        <v>322</v>
      </c>
      <c r="B808" s="75"/>
      <c r="C808" s="76"/>
      <c r="D808" s="77" t="s">
        <v>91</v>
      </c>
      <c r="E808" s="111"/>
      <c r="F808" s="109"/>
      <c r="G808" s="109"/>
      <c r="H808" s="111"/>
      <c r="I808" s="111"/>
    </row>
    <row r="809" spans="1:9" ht="26.25">
      <c r="A809" s="72">
        <v>3221</v>
      </c>
      <c r="B809" s="67"/>
      <c r="C809" s="68"/>
      <c r="D809" s="73" t="s">
        <v>139</v>
      </c>
      <c r="E809" s="105"/>
      <c r="F809" s="108"/>
      <c r="G809" s="108"/>
      <c r="H809" s="105"/>
      <c r="I809" s="105"/>
    </row>
    <row r="810" spans="1:9">
      <c r="A810" s="72">
        <v>3222</v>
      </c>
      <c r="B810" s="67"/>
      <c r="C810" s="68"/>
      <c r="D810" s="73" t="s">
        <v>123</v>
      </c>
      <c r="E810" s="105"/>
      <c r="F810" s="108"/>
      <c r="G810" s="108"/>
      <c r="H810" s="108"/>
      <c r="I810" s="108"/>
    </row>
    <row r="811" spans="1:9">
      <c r="A811" s="72">
        <v>3223</v>
      </c>
      <c r="B811" s="67"/>
      <c r="C811" s="68"/>
      <c r="D811" s="73" t="s">
        <v>93</v>
      </c>
      <c r="E811" s="105"/>
      <c r="F811" s="108"/>
      <c r="G811" s="108"/>
      <c r="H811" s="105"/>
      <c r="I811" s="105"/>
    </row>
    <row r="812" spans="1:9" ht="26.25">
      <c r="A812" s="78">
        <v>3224</v>
      </c>
      <c r="B812" s="79"/>
      <c r="C812" s="80"/>
      <c r="D812" s="81" t="s">
        <v>140</v>
      </c>
      <c r="E812" s="117"/>
      <c r="F812" s="110"/>
      <c r="G812" s="110"/>
      <c r="H812" s="117"/>
      <c r="I812" s="117"/>
    </row>
    <row r="813" spans="1:9">
      <c r="A813" s="82">
        <v>3225</v>
      </c>
      <c r="B813" s="75"/>
      <c r="C813" s="76"/>
      <c r="D813" s="83" t="s">
        <v>95</v>
      </c>
      <c r="E813" s="111"/>
      <c r="F813" s="112"/>
      <c r="G813" s="112"/>
      <c r="H813" s="111"/>
      <c r="I813" s="111"/>
    </row>
    <row r="814" spans="1:9" ht="26.25">
      <c r="A814" s="72">
        <v>3226</v>
      </c>
      <c r="B814" s="67"/>
      <c r="C814" s="68"/>
      <c r="D814" s="73" t="s">
        <v>141</v>
      </c>
      <c r="E814" s="105"/>
      <c r="F814" s="105"/>
      <c r="G814" s="105"/>
      <c r="H814" s="105"/>
      <c r="I814" s="105"/>
    </row>
    <row r="815" spans="1:9" ht="26.25">
      <c r="A815" s="78">
        <v>3227</v>
      </c>
      <c r="B815" s="79"/>
      <c r="C815" s="80"/>
      <c r="D815" s="81" t="s">
        <v>142</v>
      </c>
      <c r="E815" s="117"/>
      <c r="F815" s="110"/>
      <c r="G815" s="110"/>
      <c r="H815" s="117"/>
      <c r="I815" s="117"/>
    </row>
    <row r="816" spans="1:9">
      <c r="A816" s="84">
        <v>323</v>
      </c>
      <c r="B816" s="75"/>
      <c r="C816" s="76"/>
      <c r="D816" s="85" t="s">
        <v>97</v>
      </c>
      <c r="E816" s="111"/>
      <c r="F816" s="109">
        <f>SUM(F817:F825)</f>
        <v>0</v>
      </c>
      <c r="G816" s="109">
        <f>SUM(G817:G825)</f>
        <v>0</v>
      </c>
      <c r="H816" s="111"/>
      <c r="I816" s="111"/>
    </row>
    <row r="817" spans="1:9">
      <c r="A817" s="72">
        <v>3231</v>
      </c>
      <c r="B817" s="67"/>
      <c r="C817" s="68"/>
      <c r="D817" s="73" t="s">
        <v>143</v>
      </c>
      <c r="E817" s="105"/>
      <c r="F817" s="108"/>
      <c r="G817" s="108"/>
      <c r="H817" s="105"/>
      <c r="I817" s="105"/>
    </row>
    <row r="818" spans="1:9" ht="26.25">
      <c r="A818" s="72">
        <v>3232</v>
      </c>
      <c r="B818" s="67"/>
      <c r="C818" s="68"/>
      <c r="D818" s="73" t="s">
        <v>144</v>
      </c>
      <c r="E818" s="105"/>
      <c r="F818" s="108"/>
      <c r="G818" s="108"/>
      <c r="H818" s="105"/>
      <c r="I818" s="105"/>
    </row>
    <row r="819" spans="1:9">
      <c r="A819" s="72">
        <v>3233</v>
      </c>
      <c r="B819" s="67"/>
      <c r="C819" s="68"/>
      <c r="D819" s="73" t="s">
        <v>145</v>
      </c>
      <c r="E819" s="105"/>
      <c r="F819" s="105"/>
      <c r="G819" s="105"/>
      <c r="H819" s="105"/>
      <c r="I819" s="105"/>
    </row>
    <row r="820" spans="1:9">
      <c r="A820" s="72">
        <v>3234</v>
      </c>
      <c r="B820" s="67"/>
      <c r="C820" s="68"/>
      <c r="D820" s="73" t="s">
        <v>101</v>
      </c>
      <c r="E820" s="105"/>
      <c r="F820" s="108"/>
      <c r="G820" s="108"/>
      <c r="H820" s="105"/>
      <c r="I820" s="105"/>
    </row>
    <row r="821" spans="1:9">
      <c r="A821" s="72">
        <v>3235</v>
      </c>
      <c r="B821" s="67"/>
      <c r="C821" s="68"/>
      <c r="D821" s="86" t="s">
        <v>146</v>
      </c>
      <c r="E821" s="105"/>
      <c r="F821" s="108"/>
      <c r="G821" s="108"/>
      <c r="H821" s="105"/>
      <c r="I821" s="105"/>
    </row>
    <row r="822" spans="1:9">
      <c r="A822" s="72">
        <v>3236</v>
      </c>
      <c r="B822" s="67"/>
      <c r="C822" s="68"/>
      <c r="D822" s="73" t="s">
        <v>147</v>
      </c>
      <c r="E822" s="105"/>
      <c r="F822" s="108"/>
      <c r="G822" s="108"/>
      <c r="H822" s="105"/>
      <c r="I822" s="105"/>
    </row>
    <row r="823" spans="1:9">
      <c r="A823" s="72">
        <v>3237</v>
      </c>
      <c r="B823" s="67"/>
      <c r="C823" s="68"/>
      <c r="D823" s="73" t="s">
        <v>148</v>
      </c>
      <c r="E823" s="105"/>
      <c r="F823" s="108"/>
      <c r="G823" s="108"/>
      <c r="H823" s="105"/>
      <c r="I823" s="105"/>
    </row>
    <row r="824" spans="1:9">
      <c r="A824" s="72">
        <v>3238</v>
      </c>
      <c r="B824" s="67"/>
      <c r="C824" s="68"/>
      <c r="D824" s="73" t="s">
        <v>105</v>
      </c>
      <c r="E824" s="105"/>
      <c r="F824" s="108"/>
      <c r="G824" s="108"/>
      <c r="H824" s="105"/>
      <c r="I824" s="105"/>
    </row>
    <row r="825" spans="1:9">
      <c r="A825" s="72">
        <v>3239</v>
      </c>
      <c r="B825" s="67"/>
      <c r="C825" s="68"/>
      <c r="D825" s="73" t="s">
        <v>106</v>
      </c>
      <c r="E825" s="105"/>
      <c r="F825" s="108"/>
      <c r="G825" s="108"/>
      <c r="H825" s="105"/>
      <c r="I825" s="105"/>
    </row>
    <row r="826" spans="1:9">
      <c r="A826" s="66">
        <v>34</v>
      </c>
      <c r="B826" s="67"/>
      <c r="C826" s="68"/>
      <c r="D826" s="69" t="s">
        <v>152</v>
      </c>
      <c r="E826" s="105"/>
      <c r="F826" s="104"/>
      <c r="G826" s="104"/>
      <c r="H826" s="105"/>
      <c r="I826" s="105"/>
    </row>
    <row r="827" spans="1:9">
      <c r="A827" s="70">
        <v>343</v>
      </c>
      <c r="B827" s="67"/>
      <c r="C827" s="68"/>
      <c r="D827" s="71" t="s">
        <v>112</v>
      </c>
      <c r="E827" s="105"/>
      <c r="F827" s="104">
        <f>SUM(F828:F831)</f>
        <v>0</v>
      </c>
      <c r="G827" s="104">
        <f>SUM(G828:G831)</f>
        <v>0</v>
      </c>
      <c r="H827" s="105"/>
      <c r="I827" s="105"/>
    </row>
    <row r="828" spans="1:9" ht="26.25">
      <c r="A828" s="72">
        <v>3431</v>
      </c>
      <c r="B828" s="67"/>
      <c r="C828" s="68"/>
      <c r="D828" s="73" t="s">
        <v>113</v>
      </c>
      <c r="E828" s="105"/>
      <c r="F828" s="108"/>
      <c r="G828" s="108"/>
      <c r="H828" s="105"/>
      <c r="I828" s="105"/>
    </row>
    <row r="829" spans="1:9" ht="26.25">
      <c r="A829" s="72">
        <v>3432</v>
      </c>
      <c r="B829" s="67"/>
      <c r="C829" s="68"/>
      <c r="D829" s="73" t="s">
        <v>153</v>
      </c>
      <c r="E829" s="105"/>
      <c r="F829" s="105"/>
      <c r="G829" s="105"/>
      <c r="H829" s="105"/>
      <c r="I829" s="105"/>
    </row>
    <row r="830" spans="1:9">
      <c r="A830" s="72">
        <v>3433</v>
      </c>
      <c r="B830" s="67"/>
      <c r="C830" s="68"/>
      <c r="D830" s="73" t="s">
        <v>154</v>
      </c>
      <c r="E830" s="105"/>
      <c r="F830" s="105"/>
      <c r="G830" s="105"/>
      <c r="H830" s="105"/>
      <c r="I830" s="105"/>
    </row>
    <row r="831" spans="1:9" ht="26.25">
      <c r="A831" s="72">
        <v>3434</v>
      </c>
      <c r="B831" s="67"/>
      <c r="C831" s="68"/>
      <c r="D831" s="73" t="s">
        <v>155</v>
      </c>
      <c r="E831" s="105"/>
      <c r="F831" s="105"/>
      <c r="G831" s="105"/>
      <c r="H831" s="105"/>
      <c r="I831" s="105"/>
    </row>
    <row r="832" spans="1:9" ht="26.25">
      <c r="A832" s="66">
        <v>4</v>
      </c>
      <c r="B832" s="67"/>
      <c r="C832" s="68"/>
      <c r="D832" s="69" t="s">
        <v>11</v>
      </c>
      <c r="E832" s="105"/>
      <c r="F832" s="106">
        <f>SUM(F833,)</f>
        <v>0</v>
      </c>
      <c r="G832" s="106">
        <f>SUM(G833,)</f>
        <v>0</v>
      </c>
      <c r="H832" s="105"/>
      <c r="I832" s="105"/>
    </row>
    <row r="833" spans="1:9" ht="39">
      <c r="A833" s="66">
        <v>42</v>
      </c>
      <c r="B833" s="67"/>
      <c r="C833" s="68"/>
      <c r="D833" s="69" t="s">
        <v>26</v>
      </c>
      <c r="E833" s="105"/>
      <c r="F833" s="108"/>
      <c r="G833" s="108"/>
      <c r="H833" s="105"/>
      <c r="I833" s="105"/>
    </row>
    <row r="834" spans="1:9">
      <c r="A834" s="70">
        <v>421</v>
      </c>
      <c r="B834" s="67"/>
      <c r="C834" s="68"/>
      <c r="D834" s="71" t="s">
        <v>156</v>
      </c>
      <c r="E834" s="105"/>
      <c r="F834" s="105"/>
      <c r="G834" s="105"/>
      <c r="H834" s="105"/>
      <c r="I834" s="105"/>
    </row>
    <row r="835" spans="1:9">
      <c r="A835" s="72">
        <v>4211</v>
      </c>
      <c r="B835" s="67"/>
      <c r="C835" s="68"/>
      <c r="D835" s="73" t="s">
        <v>157</v>
      </c>
      <c r="E835" s="105"/>
      <c r="F835" s="105"/>
      <c r="G835" s="105"/>
      <c r="H835" s="105"/>
      <c r="I835" s="105"/>
    </row>
    <row r="836" spans="1:9">
      <c r="A836" s="72">
        <v>4212</v>
      </c>
      <c r="B836" s="67"/>
      <c r="C836" s="68"/>
      <c r="D836" s="73" t="s">
        <v>158</v>
      </c>
      <c r="E836" s="105"/>
      <c r="F836" s="105"/>
      <c r="G836" s="105"/>
      <c r="H836" s="105"/>
      <c r="I836" s="105"/>
    </row>
    <row r="837" spans="1:9" ht="26.25">
      <c r="A837" s="72">
        <v>4213</v>
      </c>
      <c r="B837" s="67"/>
      <c r="C837" s="68"/>
      <c r="D837" s="73" t="s">
        <v>159</v>
      </c>
      <c r="E837" s="105"/>
      <c r="F837" s="105"/>
      <c r="G837" s="105"/>
      <c r="H837" s="105"/>
      <c r="I837" s="105"/>
    </row>
    <row r="838" spans="1:9">
      <c r="A838" s="72">
        <v>4214</v>
      </c>
      <c r="B838" s="67"/>
      <c r="C838" s="68"/>
      <c r="D838" s="73" t="s">
        <v>160</v>
      </c>
      <c r="E838" s="105"/>
      <c r="F838" s="105"/>
      <c r="G838" s="105"/>
      <c r="H838" s="105"/>
      <c r="I838" s="105"/>
    </row>
    <row r="839" spans="1:9">
      <c r="A839" s="66">
        <v>422</v>
      </c>
      <c r="B839" s="67"/>
      <c r="C839" s="68"/>
      <c r="D839" s="69" t="s">
        <v>161</v>
      </c>
      <c r="E839" s="105"/>
      <c r="F839" s="108"/>
      <c r="G839" s="108"/>
      <c r="H839" s="105"/>
      <c r="I839" s="105"/>
    </row>
    <row r="840" spans="1:9">
      <c r="A840" s="87">
        <v>4221</v>
      </c>
      <c r="B840" s="67"/>
      <c r="C840" s="68"/>
      <c r="D840" s="73" t="s">
        <v>118</v>
      </c>
      <c r="E840" s="105"/>
      <c r="F840" s="108"/>
      <c r="G840" s="108"/>
      <c r="H840" s="105"/>
      <c r="I840" s="105"/>
    </row>
    <row r="841" spans="1:9">
      <c r="A841" s="72">
        <v>4226</v>
      </c>
      <c r="B841" s="67"/>
      <c r="C841" s="68"/>
      <c r="D841" s="73" t="s">
        <v>119</v>
      </c>
      <c r="E841" s="105"/>
      <c r="F841" s="108"/>
      <c r="G841" s="108"/>
      <c r="H841" s="105"/>
      <c r="I841" s="105"/>
    </row>
    <row r="842" spans="1:9" ht="26.25">
      <c r="A842" s="66">
        <v>424</v>
      </c>
      <c r="B842" s="67"/>
      <c r="C842" s="68"/>
      <c r="D842" s="69" t="s">
        <v>162</v>
      </c>
      <c r="E842" s="105"/>
      <c r="F842" s="107"/>
      <c r="G842" s="107"/>
      <c r="H842" s="105"/>
      <c r="I842" s="105"/>
    </row>
    <row r="843" spans="1:9">
      <c r="A843" s="88">
        <v>4241</v>
      </c>
      <c r="B843" s="67"/>
      <c r="C843" s="68"/>
      <c r="D843" s="89" t="s">
        <v>121</v>
      </c>
      <c r="E843" s="105"/>
      <c r="F843" s="107"/>
      <c r="G843" s="107"/>
      <c r="H843" s="105"/>
      <c r="I843" s="105"/>
    </row>
    <row r="844" spans="1:9">
      <c r="A844" s="67"/>
      <c r="B844" s="67"/>
      <c r="C844" s="90"/>
      <c r="D844" s="69" t="s">
        <v>163</v>
      </c>
      <c r="E844" s="105">
        <f>SUM(E790)</f>
        <v>336</v>
      </c>
      <c r="F844" s="104">
        <v>671</v>
      </c>
      <c r="G844" s="104">
        <v>1960</v>
      </c>
      <c r="H844" s="104"/>
      <c r="I844" s="104"/>
    </row>
    <row r="845" spans="1:9">
      <c r="A845" s="184" t="s">
        <v>127</v>
      </c>
      <c r="B845" s="185"/>
      <c r="C845" s="186"/>
      <c r="D845" s="122" t="s">
        <v>170</v>
      </c>
      <c r="E845" s="123"/>
      <c r="F845" s="123"/>
      <c r="G845" s="123"/>
      <c r="H845" s="123"/>
      <c r="I845" s="123"/>
    </row>
    <row r="846" spans="1:9">
      <c r="A846" s="187" t="s">
        <v>165</v>
      </c>
      <c r="B846" s="188"/>
      <c r="C846" s="189"/>
      <c r="D846" s="122" t="s">
        <v>216</v>
      </c>
      <c r="E846" s="123"/>
      <c r="F846" s="123"/>
      <c r="G846" s="123"/>
      <c r="H846" s="123"/>
      <c r="I846" s="123"/>
    </row>
    <row r="847" spans="1:9">
      <c r="A847" s="190" t="s">
        <v>166</v>
      </c>
      <c r="B847" s="191"/>
      <c r="C847" s="192"/>
      <c r="D847" s="124" t="s">
        <v>167</v>
      </c>
      <c r="E847" s="123"/>
      <c r="F847" s="123"/>
      <c r="G847" s="123"/>
      <c r="H847" s="123"/>
      <c r="I847" s="125"/>
    </row>
    <row r="848" spans="1:9">
      <c r="A848" s="66">
        <v>3</v>
      </c>
      <c r="B848" s="67"/>
      <c r="C848" s="68"/>
      <c r="D848" s="69" t="s">
        <v>9</v>
      </c>
      <c r="E848" s="105"/>
      <c r="F848" s="104"/>
      <c r="G848" s="104">
        <v>300</v>
      </c>
      <c r="H848" s="104">
        <v>300</v>
      </c>
      <c r="I848" s="104">
        <v>300</v>
      </c>
    </row>
    <row r="849" spans="1:9">
      <c r="A849" s="66">
        <v>31</v>
      </c>
      <c r="B849" s="67"/>
      <c r="C849" s="68"/>
      <c r="D849" s="69" t="s">
        <v>10</v>
      </c>
      <c r="E849" s="105"/>
      <c r="F849" s="105"/>
      <c r="G849" s="105"/>
      <c r="H849" s="105"/>
      <c r="I849" s="105"/>
    </row>
    <row r="850" spans="1:9">
      <c r="A850" s="70">
        <v>311</v>
      </c>
      <c r="B850" s="67"/>
      <c r="C850" s="68"/>
      <c r="D850" s="71" t="s">
        <v>130</v>
      </c>
      <c r="E850" s="105"/>
      <c r="F850" s="106"/>
      <c r="G850" s="106"/>
      <c r="H850" s="105"/>
      <c r="I850" s="105"/>
    </row>
    <row r="851" spans="1:9">
      <c r="A851" s="72">
        <v>3111</v>
      </c>
      <c r="B851" s="67"/>
      <c r="C851" s="68"/>
      <c r="D851" s="73" t="s">
        <v>80</v>
      </c>
      <c r="E851" s="105"/>
      <c r="F851" s="105"/>
      <c r="G851" s="105"/>
      <c r="H851" s="105"/>
      <c r="I851" s="105"/>
    </row>
    <row r="852" spans="1:9">
      <c r="A852" s="72">
        <v>3112</v>
      </c>
      <c r="B852" s="67"/>
      <c r="C852" s="68"/>
      <c r="D852" s="73" t="s">
        <v>131</v>
      </c>
      <c r="E852" s="105"/>
      <c r="F852" s="105"/>
      <c r="G852" s="105"/>
      <c r="H852" s="105"/>
      <c r="I852" s="105"/>
    </row>
    <row r="853" spans="1:9">
      <c r="A853" s="72">
        <v>3113</v>
      </c>
      <c r="B853" s="67"/>
      <c r="C853" s="68"/>
      <c r="D853" s="73" t="s">
        <v>81</v>
      </c>
      <c r="E853" s="105"/>
      <c r="F853" s="105"/>
      <c r="G853" s="105"/>
      <c r="H853" s="105"/>
      <c r="I853" s="105"/>
    </row>
    <row r="854" spans="1:9">
      <c r="A854" s="72">
        <v>3114</v>
      </c>
      <c r="B854" s="67"/>
      <c r="C854" s="68"/>
      <c r="D854" s="73" t="s">
        <v>82</v>
      </c>
      <c r="E854" s="105"/>
      <c r="F854" s="105"/>
      <c r="G854" s="105"/>
      <c r="H854" s="105"/>
      <c r="I854" s="105"/>
    </row>
    <row r="855" spans="1:9">
      <c r="A855" s="70">
        <v>312</v>
      </c>
      <c r="B855" s="67"/>
      <c r="C855" s="68"/>
      <c r="D855" s="71" t="s">
        <v>83</v>
      </c>
      <c r="E855" s="105"/>
      <c r="F855" s="105"/>
      <c r="G855" s="105"/>
      <c r="H855" s="105"/>
      <c r="I855" s="105"/>
    </row>
    <row r="856" spans="1:9">
      <c r="A856" s="72">
        <v>3121</v>
      </c>
      <c r="B856" s="67"/>
      <c r="C856" s="68"/>
      <c r="D856" s="73" t="s">
        <v>83</v>
      </c>
      <c r="E856" s="105"/>
      <c r="F856" s="105"/>
      <c r="G856" s="105"/>
      <c r="H856" s="105"/>
      <c r="I856" s="105"/>
    </row>
    <row r="857" spans="1:9">
      <c r="A857" s="70">
        <v>313</v>
      </c>
      <c r="B857" s="67"/>
      <c r="C857" s="68"/>
      <c r="D857" s="73" t="s">
        <v>132</v>
      </c>
      <c r="E857" s="105"/>
      <c r="F857" s="106"/>
      <c r="G857" s="106"/>
      <c r="H857" s="105"/>
      <c r="I857" s="105"/>
    </row>
    <row r="858" spans="1:9" ht="26.25">
      <c r="A858" s="72">
        <v>3131</v>
      </c>
      <c r="B858" s="67"/>
      <c r="C858" s="68"/>
      <c r="D858" s="73" t="s">
        <v>133</v>
      </c>
      <c r="E858" s="105"/>
      <c r="F858" s="105"/>
      <c r="G858" s="105"/>
      <c r="H858" s="105"/>
      <c r="I858" s="105"/>
    </row>
    <row r="859" spans="1:9" ht="26.25">
      <c r="A859" s="72">
        <v>3132</v>
      </c>
      <c r="B859" s="67"/>
      <c r="C859" s="68"/>
      <c r="D859" s="73" t="s">
        <v>134</v>
      </c>
      <c r="E859" s="105"/>
      <c r="F859" s="105"/>
      <c r="G859" s="105"/>
      <c r="H859" s="105"/>
      <c r="I859" s="105"/>
    </row>
    <row r="860" spans="1:9">
      <c r="A860" s="66">
        <v>32</v>
      </c>
      <c r="B860" s="67"/>
      <c r="C860" s="68"/>
      <c r="D860" s="69" t="s">
        <v>20</v>
      </c>
      <c r="E860" s="105"/>
      <c r="F860" s="104"/>
      <c r="G860" s="104">
        <v>300</v>
      </c>
      <c r="H860" s="104">
        <v>300</v>
      </c>
      <c r="I860" s="104">
        <v>300</v>
      </c>
    </row>
    <row r="861" spans="1:9">
      <c r="A861" s="70">
        <v>321</v>
      </c>
      <c r="B861" s="67"/>
      <c r="C861" s="68"/>
      <c r="D861" s="71" t="s">
        <v>135</v>
      </c>
      <c r="E861" s="105"/>
      <c r="F861" s="106"/>
      <c r="G861" s="106">
        <v>100</v>
      </c>
      <c r="H861" s="106">
        <v>100</v>
      </c>
      <c r="I861" s="106">
        <v>100</v>
      </c>
    </row>
    <row r="862" spans="1:9">
      <c r="A862" s="72">
        <v>3211</v>
      </c>
      <c r="B862" s="67"/>
      <c r="C862" s="68"/>
      <c r="D862" s="73" t="s">
        <v>88</v>
      </c>
      <c r="E862" s="105"/>
      <c r="F862" s="108"/>
      <c r="G862" s="108"/>
      <c r="H862" s="105"/>
      <c r="I862" s="105"/>
    </row>
    <row r="863" spans="1:9" ht="26.25">
      <c r="A863" s="72">
        <v>3212</v>
      </c>
      <c r="B863" s="67"/>
      <c r="C863" s="68"/>
      <c r="D863" s="73" t="s">
        <v>136</v>
      </c>
      <c r="E863" s="105"/>
      <c r="F863" s="105"/>
      <c r="G863" s="105"/>
      <c r="H863" s="105"/>
      <c r="I863" s="105"/>
    </row>
    <row r="864" spans="1:9">
      <c r="A864" s="72">
        <v>3213</v>
      </c>
      <c r="B864" s="67"/>
      <c r="C864" s="68"/>
      <c r="D864" s="73" t="s">
        <v>137</v>
      </c>
      <c r="E864" s="105"/>
      <c r="F864" s="108"/>
      <c r="G864" s="108">
        <v>100</v>
      </c>
      <c r="H864" s="108">
        <v>100</v>
      </c>
      <c r="I864" s="108">
        <v>100</v>
      </c>
    </row>
    <row r="865" spans="1:9" ht="26.25">
      <c r="A865" s="72">
        <v>3214</v>
      </c>
      <c r="B865" s="67"/>
      <c r="C865" s="68"/>
      <c r="D865" s="73" t="s">
        <v>138</v>
      </c>
      <c r="E865" s="105"/>
      <c r="F865" s="108"/>
      <c r="G865" s="108"/>
      <c r="H865" s="105"/>
      <c r="I865" s="105"/>
    </row>
    <row r="866" spans="1:9">
      <c r="A866" s="74">
        <v>322</v>
      </c>
      <c r="B866" s="75"/>
      <c r="C866" s="76"/>
      <c r="D866" s="77" t="s">
        <v>91</v>
      </c>
      <c r="E866" s="111"/>
      <c r="F866" s="109"/>
      <c r="G866" s="104">
        <v>100</v>
      </c>
      <c r="H866" s="104">
        <v>100</v>
      </c>
      <c r="I866" s="104">
        <v>100</v>
      </c>
    </row>
    <row r="867" spans="1:9" ht="26.25">
      <c r="A867" s="72">
        <v>3221</v>
      </c>
      <c r="B867" s="67"/>
      <c r="C867" s="68"/>
      <c r="D867" s="73" t="s">
        <v>139</v>
      </c>
      <c r="E867" s="105"/>
      <c r="F867" s="108"/>
      <c r="G867" s="108">
        <v>100</v>
      </c>
      <c r="H867" s="108">
        <v>100</v>
      </c>
      <c r="I867" s="108">
        <v>100</v>
      </c>
    </row>
    <row r="868" spans="1:9">
      <c r="A868" s="72">
        <v>3222</v>
      </c>
      <c r="B868" s="67"/>
      <c r="C868" s="68"/>
      <c r="D868" s="73" t="s">
        <v>123</v>
      </c>
      <c r="E868" s="105"/>
      <c r="F868" s="108"/>
      <c r="G868" s="108"/>
      <c r="H868" s="108"/>
      <c r="I868" s="108"/>
    </row>
    <row r="869" spans="1:9">
      <c r="A869" s="72">
        <v>3223</v>
      </c>
      <c r="B869" s="67"/>
      <c r="C869" s="68"/>
      <c r="D869" s="73" t="s">
        <v>93</v>
      </c>
      <c r="E869" s="105"/>
      <c r="F869" s="108"/>
      <c r="G869" s="108"/>
      <c r="H869" s="105"/>
      <c r="I869" s="105"/>
    </row>
    <row r="870" spans="1:9" ht="26.25">
      <c r="A870" s="78">
        <v>3224</v>
      </c>
      <c r="B870" s="79"/>
      <c r="C870" s="80"/>
      <c r="D870" s="81" t="s">
        <v>140</v>
      </c>
      <c r="E870" s="117"/>
      <c r="F870" s="110"/>
      <c r="G870" s="110"/>
      <c r="H870" s="117"/>
      <c r="I870" s="117"/>
    </row>
    <row r="871" spans="1:9">
      <c r="A871" s="82">
        <v>3225</v>
      </c>
      <c r="B871" s="75"/>
      <c r="C871" s="76"/>
      <c r="D871" s="83" t="s">
        <v>95</v>
      </c>
      <c r="E871" s="111"/>
      <c r="F871" s="112"/>
      <c r="G871" s="112"/>
      <c r="H871" s="111"/>
      <c r="I871" s="111"/>
    </row>
    <row r="872" spans="1:9" ht="26.25">
      <c r="A872" s="72">
        <v>3226</v>
      </c>
      <c r="B872" s="67"/>
      <c r="C872" s="68"/>
      <c r="D872" s="73" t="s">
        <v>141</v>
      </c>
      <c r="E872" s="105"/>
      <c r="F872" s="105"/>
      <c r="G872" s="105"/>
      <c r="H872" s="105"/>
      <c r="I872" s="105"/>
    </row>
    <row r="873" spans="1:9" ht="26.25">
      <c r="A873" s="78">
        <v>3227</v>
      </c>
      <c r="B873" s="79"/>
      <c r="C873" s="80"/>
      <c r="D873" s="81" t="s">
        <v>142</v>
      </c>
      <c r="E873" s="117"/>
      <c r="F873" s="110"/>
      <c r="G873" s="110"/>
      <c r="H873" s="117"/>
      <c r="I873" s="117"/>
    </row>
    <row r="874" spans="1:9">
      <c r="A874" s="84">
        <v>323</v>
      </c>
      <c r="B874" s="75"/>
      <c r="C874" s="76"/>
      <c r="D874" s="85" t="s">
        <v>97</v>
      </c>
      <c r="E874" s="111"/>
      <c r="F874" s="109">
        <f>SUM(F875:F883)</f>
        <v>0</v>
      </c>
      <c r="G874" s="109">
        <f>SUM(G875:G883)</f>
        <v>0</v>
      </c>
      <c r="H874" s="111"/>
      <c r="I874" s="111"/>
    </row>
    <row r="875" spans="1:9">
      <c r="A875" s="72">
        <v>3231</v>
      </c>
      <c r="B875" s="67"/>
      <c r="C875" s="68"/>
      <c r="D875" s="73" t="s">
        <v>143</v>
      </c>
      <c r="E875" s="105"/>
      <c r="F875" s="108"/>
      <c r="G875" s="108"/>
      <c r="H875" s="105"/>
      <c r="I875" s="105"/>
    </row>
    <row r="876" spans="1:9" ht="26.25">
      <c r="A876" s="72">
        <v>3232</v>
      </c>
      <c r="B876" s="67"/>
      <c r="C876" s="68"/>
      <c r="D876" s="73" t="s">
        <v>144</v>
      </c>
      <c r="E876" s="105"/>
      <c r="F876" s="108"/>
      <c r="G876" s="108"/>
      <c r="H876" s="105"/>
      <c r="I876" s="105"/>
    </row>
    <row r="877" spans="1:9">
      <c r="A877" s="72">
        <v>3233</v>
      </c>
      <c r="B877" s="67"/>
      <c r="C877" s="68"/>
      <c r="D877" s="73" t="s">
        <v>145</v>
      </c>
      <c r="E877" s="105"/>
      <c r="F877" s="105"/>
      <c r="G877" s="105"/>
      <c r="H877" s="105"/>
      <c r="I877" s="105"/>
    </row>
    <row r="878" spans="1:9">
      <c r="A878" s="72">
        <v>3234</v>
      </c>
      <c r="B878" s="67"/>
      <c r="C878" s="68"/>
      <c r="D878" s="73" t="s">
        <v>101</v>
      </c>
      <c r="E878" s="105"/>
      <c r="F878" s="108"/>
      <c r="G878" s="108"/>
      <c r="H878" s="105"/>
      <c r="I878" s="105"/>
    </row>
    <row r="879" spans="1:9">
      <c r="A879" s="72">
        <v>3235</v>
      </c>
      <c r="B879" s="67"/>
      <c r="C879" s="68"/>
      <c r="D879" s="86" t="s">
        <v>146</v>
      </c>
      <c r="E879" s="105"/>
      <c r="F879" s="108"/>
      <c r="G879" s="108"/>
      <c r="H879" s="105"/>
      <c r="I879" s="105"/>
    </row>
    <row r="880" spans="1:9">
      <c r="A880" s="72">
        <v>3236</v>
      </c>
      <c r="B880" s="67"/>
      <c r="C880" s="68"/>
      <c r="D880" s="73" t="s">
        <v>147</v>
      </c>
      <c r="E880" s="105"/>
      <c r="F880" s="108"/>
      <c r="G880" s="108"/>
      <c r="H880" s="105"/>
      <c r="I880" s="105"/>
    </row>
    <row r="881" spans="1:9">
      <c r="A881" s="72">
        <v>3237</v>
      </c>
      <c r="B881" s="67"/>
      <c r="C881" s="68"/>
      <c r="D881" s="73" t="s">
        <v>148</v>
      </c>
      <c r="E881" s="105"/>
      <c r="F881" s="108"/>
      <c r="G881" s="108"/>
      <c r="H881" s="105"/>
      <c r="I881" s="105"/>
    </row>
    <row r="882" spans="1:9">
      <c r="A882" s="72">
        <v>3238</v>
      </c>
      <c r="B882" s="67"/>
      <c r="C882" s="68"/>
      <c r="D882" s="73" t="s">
        <v>105</v>
      </c>
      <c r="E882" s="105"/>
      <c r="F882" s="108"/>
      <c r="G882" s="108"/>
      <c r="H882" s="105"/>
      <c r="I882" s="105"/>
    </row>
    <row r="883" spans="1:9">
      <c r="A883" s="72">
        <v>3239</v>
      </c>
      <c r="B883" s="67"/>
      <c r="C883" s="68"/>
      <c r="D883" s="73" t="s">
        <v>106</v>
      </c>
      <c r="E883" s="105"/>
      <c r="F883" s="108"/>
      <c r="G883" s="108"/>
      <c r="H883" s="105"/>
      <c r="I883" s="105"/>
    </row>
    <row r="884" spans="1:9" ht="26.25">
      <c r="A884" s="101">
        <v>329</v>
      </c>
      <c r="B884" s="98"/>
      <c r="C884" s="99"/>
      <c r="D884" s="102" t="s">
        <v>149</v>
      </c>
      <c r="E884" s="105"/>
      <c r="F884" s="104"/>
      <c r="G884" s="104">
        <v>100</v>
      </c>
      <c r="H884" s="104">
        <v>100</v>
      </c>
      <c r="I884" s="104">
        <v>100</v>
      </c>
    </row>
    <row r="885" spans="1:9">
      <c r="A885" s="103">
        <v>3293</v>
      </c>
      <c r="B885" s="98"/>
      <c r="C885" s="99"/>
      <c r="D885" s="100" t="s">
        <v>108</v>
      </c>
      <c r="E885" s="105"/>
      <c r="F885" s="104">
        <f>SUM(F886:F886)</f>
        <v>0</v>
      </c>
      <c r="G885" s="110">
        <v>100</v>
      </c>
      <c r="H885" s="110">
        <v>100</v>
      </c>
      <c r="I885" s="110">
        <v>100</v>
      </c>
    </row>
    <row r="886" spans="1:9">
      <c r="A886" s="103">
        <v>3294</v>
      </c>
      <c r="B886" s="98"/>
      <c r="C886" s="99"/>
      <c r="D886" s="100" t="s">
        <v>175</v>
      </c>
      <c r="E886" s="105"/>
      <c r="F886" s="108"/>
      <c r="G886" s="108"/>
      <c r="H886" s="105"/>
      <c r="I886" s="105"/>
    </row>
    <row r="887" spans="1:9" ht="26.25">
      <c r="A887" s="66">
        <v>4</v>
      </c>
      <c r="B887" s="67"/>
      <c r="C887" s="68"/>
      <c r="D887" s="69" t="s">
        <v>11</v>
      </c>
      <c r="E887" s="105"/>
      <c r="F887" s="106">
        <f>SUM(F888,)</f>
        <v>0</v>
      </c>
      <c r="G887" s="106">
        <f>SUM(G888,)</f>
        <v>0</v>
      </c>
      <c r="H887" s="105"/>
      <c r="I887" s="105"/>
    </row>
    <row r="888" spans="1:9" ht="39">
      <c r="A888" s="66">
        <v>42</v>
      </c>
      <c r="B888" s="67"/>
      <c r="C888" s="68"/>
      <c r="D888" s="69" t="s">
        <v>26</v>
      </c>
      <c r="E888" s="105"/>
      <c r="F888" s="108"/>
      <c r="G888" s="108"/>
      <c r="H888" s="105"/>
      <c r="I888" s="105"/>
    </row>
    <row r="889" spans="1:9">
      <c r="A889" s="70">
        <v>421</v>
      </c>
      <c r="B889" s="67"/>
      <c r="C889" s="68"/>
      <c r="D889" s="71" t="s">
        <v>156</v>
      </c>
      <c r="E889" s="105"/>
      <c r="F889" s="105"/>
      <c r="G889" s="105"/>
      <c r="H889" s="105"/>
      <c r="I889" s="105"/>
    </row>
    <row r="890" spans="1:9">
      <c r="A890" s="72">
        <v>4211</v>
      </c>
      <c r="B890" s="67"/>
      <c r="C890" s="68"/>
      <c r="D890" s="73" t="s">
        <v>157</v>
      </c>
      <c r="E890" s="105"/>
      <c r="F890" s="105"/>
      <c r="G890" s="105"/>
      <c r="H890" s="105"/>
      <c r="I890" s="105"/>
    </row>
    <row r="891" spans="1:9">
      <c r="A891" s="72">
        <v>4212</v>
      </c>
      <c r="B891" s="67"/>
      <c r="C891" s="68"/>
      <c r="D891" s="73" t="s">
        <v>158</v>
      </c>
      <c r="E891" s="105"/>
      <c r="F891" s="105"/>
      <c r="G891" s="105"/>
      <c r="H891" s="105"/>
      <c r="I891" s="105"/>
    </row>
    <row r="892" spans="1:9" ht="26.25">
      <c r="A892" s="72">
        <v>4213</v>
      </c>
      <c r="B892" s="67"/>
      <c r="C892" s="68"/>
      <c r="D892" s="73" t="s">
        <v>159</v>
      </c>
      <c r="E892" s="105"/>
      <c r="F892" s="105"/>
      <c r="G892" s="105"/>
      <c r="H892" s="105"/>
      <c r="I892" s="105"/>
    </row>
    <row r="893" spans="1:9">
      <c r="A893" s="72">
        <v>4214</v>
      </c>
      <c r="B893" s="67"/>
      <c r="C893" s="68"/>
      <c r="D893" s="73" t="s">
        <v>160</v>
      </c>
      <c r="E893" s="105"/>
      <c r="F893" s="105"/>
      <c r="G893" s="105"/>
      <c r="H893" s="105"/>
      <c r="I893" s="105"/>
    </row>
    <row r="894" spans="1:9">
      <c r="A894" s="66">
        <v>422</v>
      </c>
      <c r="B894" s="67"/>
      <c r="C894" s="68"/>
      <c r="D894" s="69" t="s">
        <v>161</v>
      </c>
      <c r="E894" s="105"/>
      <c r="F894" s="108"/>
      <c r="G894" s="108"/>
      <c r="H894" s="105"/>
      <c r="I894" s="105"/>
    </row>
    <row r="895" spans="1:9">
      <c r="A895" s="87">
        <v>4221</v>
      </c>
      <c r="B895" s="67"/>
      <c r="C895" s="68"/>
      <c r="D895" s="73" t="s">
        <v>118</v>
      </c>
      <c r="E895" s="105"/>
      <c r="F895" s="108"/>
      <c r="G895" s="108"/>
      <c r="H895" s="105"/>
      <c r="I895" s="105"/>
    </row>
    <row r="896" spans="1:9">
      <c r="A896" s="72">
        <v>4226</v>
      </c>
      <c r="B896" s="67"/>
      <c r="C896" s="68"/>
      <c r="D896" s="73" t="s">
        <v>119</v>
      </c>
      <c r="E896" s="105"/>
      <c r="F896" s="108"/>
      <c r="G896" s="108"/>
      <c r="H896" s="105"/>
      <c r="I896" s="105"/>
    </row>
    <row r="897" spans="1:9" ht="26.25">
      <c r="A897" s="66">
        <v>424</v>
      </c>
      <c r="B897" s="67"/>
      <c r="C897" s="68"/>
      <c r="D897" s="69" t="s">
        <v>162</v>
      </c>
      <c r="E897" s="105"/>
      <c r="F897" s="107"/>
      <c r="G897" s="107"/>
      <c r="H897" s="105"/>
      <c r="I897" s="105"/>
    </row>
    <row r="898" spans="1:9">
      <c r="A898" s="88">
        <v>4241</v>
      </c>
      <c r="B898" s="67"/>
      <c r="C898" s="68"/>
      <c r="D898" s="89" t="s">
        <v>121</v>
      </c>
      <c r="E898" s="105"/>
      <c r="F898" s="107"/>
      <c r="G898" s="107"/>
      <c r="H898" s="105"/>
      <c r="I898" s="105"/>
    </row>
    <row r="899" spans="1:9">
      <c r="A899" s="67"/>
      <c r="B899" s="67"/>
      <c r="C899" s="90"/>
      <c r="D899" s="69" t="s">
        <v>163</v>
      </c>
      <c r="E899" s="105"/>
      <c r="F899" s="104"/>
      <c r="G899" s="104">
        <v>300</v>
      </c>
      <c r="H899" s="104">
        <v>300</v>
      </c>
      <c r="I899" s="104">
        <v>300</v>
      </c>
    </row>
    <row r="900" spans="1:9">
      <c r="A900" s="184" t="s">
        <v>127</v>
      </c>
      <c r="B900" s="185"/>
      <c r="C900" s="186"/>
      <c r="D900" s="122" t="s">
        <v>170</v>
      </c>
      <c r="E900" s="123"/>
      <c r="F900" s="123"/>
      <c r="G900" s="123"/>
      <c r="H900" s="123"/>
      <c r="I900" s="123"/>
    </row>
    <row r="901" spans="1:9">
      <c r="A901" s="187" t="s">
        <v>232</v>
      </c>
      <c r="B901" s="188"/>
      <c r="C901" s="189"/>
      <c r="D901" s="122" t="s">
        <v>226</v>
      </c>
      <c r="E901" s="123"/>
      <c r="F901" s="123"/>
      <c r="G901" s="123"/>
      <c r="H901" s="123"/>
      <c r="I901" s="123"/>
    </row>
    <row r="902" spans="1:9">
      <c r="A902" s="190" t="s">
        <v>186</v>
      </c>
      <c r="B902" s="191"/>
      <c r="C902" s="192"/>
      <c r="D902" s="124" t="s">
        <v>187</v>
      </c>
      <c r="E902" s="123"/>
      <c r="F902" s="123"/>
      <c r="G902" s="123"/>
      <c r="H902" s="123"/>
      <c r="I902" s="125"/>
    </row>
    <row r="903" spans="1:9">
      <c r="A903" s="66">
        <v>3</v>
      </c>
      <c r="B903" s="67"/>
      <c r="C903" s="68"/>
      <c r="D903" s="69" t="s">
        <v>9</v>
      </c>
      <c r="E903" s="106">
        <f>SUM(E904,E915)</f>
        <v>0</v>
      </c>
      <c r="F903" s="104">
        <f>SUM(F905,F912)</f>
        <v>0</v>
      </c>
      <c r="G903" s="104">
        <f>SUM(G904,G915,G929)</f>
        <v>396.59000000000003</v>
      </c>
      <c r="H903" s="104">
        <f t="shared" ref="H903:I903" si="95">SUM(H904,H915,H929)</f>
        <v>396.59000000000003</v>
      </c>
      <c r="I903" s="104">
        <f t="shared" si="95"/>
        <v>396.59000000000003</v>
      </c>
    </row>
    <row r="904" spans="1:9">
      <c r="A904" s="66">
        <v>31</v>
      </c>
      <c r="B904" s="67"/>
      <c r="C904" s="68"/>
      <c r="D904" s="69" t="s">
        <v>10</v>
      </c>
      <c r="E904" s="105"/>
      <c r="F904" s="105"/>
      <c r="G904" s="105">
        <v>190</v>
      </c>
      <c r="H904" s="105">
        <v>190</v>
      </c>
      <c r="I904" s="105">
        <v>190</v>
      </c>
    </row>
    <row r="905" spans="1:9">
      <c r="A905" s="70">
        <v>311</v>
      </c>
      <c r="B905" s="67"/>
      <c r="C905" s="68"/>
      <c r="D905" s="71" t="s">
        <v>130</v>
      </c>
      <c r="E905" s="106">
        <f>SUM(E906:E909)</f>
        <v>0</v>
      </c>
      <c r="F905" s="106"/>
      <c r="G905" s="106">
        <f>SUM(G906:G909)</f>
        <v>0</v>
      </c>
      <c r="H905" s="106">
        <f t="shared" ref="H905:I905" si="96">SUM(H906:H909)</f>
        <v>0</v>
      </c>
      <c r="I905" s="106">
        <f t="shared" si="96"/>
        <v>0</v>
      </c>
    </row>
    <row r="906" spans="1:9">
      <c r="A906" s="72">
        <v>3111</v>
      </c>
      <c r="B906" s="67"/>
      <c r="C906" s="68"/>
      <c r="D906" s="73" t="s">
        <v>80</v>
      </c>
      <c r="E906" s="105"/>
      <c r="F906" s="105"/>
      <c r="G906" s="105"/>
      <c r="H906" s="105"/>
      <c r="I906" s="105"/>
    </row>
    <row r="907" spans="1:9">
      <c r="A907" s="72">
        <v>3112</v>
      </c>
      <c r="B907" s="67"/>
      <c r="C907" s="68"/>
      <c r="D907" s="73" t="s">
        <v>131</v>
      </c>
      <c r="E907" s="105"/>
      <c r="F907" s="105"/>
      <c r="G907" s="105"/>
      <c r="H907" s="105"/>
      <c r="I907" s="105"/>
    </row>
    <row r="908" spans="1:9">
      <c r="A908" s="72">
        <v>3113</v>
      </c>
      <c r="B908" s="67"/>
      <c r="C908" s="68"/>
      <c r="D908" s="73" t="s">
        <v>81</v>
      </c>
      <c r="E908" s="105"/>
      <c r="F908" s="105"/>
      <c r="G908" s="105"/>
      <c r="H908" s="105"/>
      <c r="I908" s="105"/>
    </row>
    <row r="909" spans="1:9">
      <c r="A909" s="72">
        <v>3114</v>
      </c>
      <c r="B909" s="67"/>
      <c r="C909" s="68"/>
      <c r="D909" s="73" t="s">
        <v>82</v>
      </c>
      <c r="E909" s="105"/>
      <c r="F909" s="105"/>
      <c r="G909" s="105"/>
      <c r="H909" s="105"/>
      <c r="I909" s="105"/>
    </row>
    <row r="910" spans="1:9">
      <c r="A910" s="70">
        <v>312</v>
      </c>
      <c r="B910" s="67"/>
      <c r="C910" s="68"/>
      <c r="D910" s="71" t="s">
        <v>83</v>
      </c>
      <c r="E910" s="105"/>
      <c r="F910" s="105"/>
      <c r="G910" s="106">
        <f>SUM(G911)</f>
        <v>190</v>
      </c>
      <c r="H910" s="106">
        <f t="shared" ref="H910:I910" si="97">SUM(H911)</f>
        <v>190</v>
      </c>
      <c r="I910" s="106">
        <f t="shared" si="97"/>
        <v>190</v>
      </c>
    </row>
    <row r="911" spans="1:9">
      <c r="A911" s="72">
        <v>3121</v>
      </c>
      <c r="B911" s="67"/>
      <c r="C911" s="68"/>
      <c r="D911" s="73" t="s">
        <v>83</v>
      </c>
      <c r="E911" s="105"/>
      <c r="F911" s="105"/>
      <c r="G911" s="105">
        <v>190</v>
      </c>
      <c r="H911" s="105">
        <v>190</v>
      </c>
      <c r="I911" s="105">
        <v>190</v>
      </c>
    </row>
    <row r="912" spans="1:9">
      <c r="A912" s="70">
        <v>313</v>
      </c>
      <c r="B912" s="67"/>
      <c r="C912" s="68"/>
      <c r="D912" s="73" t="s">
        <v>132</v>
      </c>
      <c r="E912" s="106">
        <f>SUM(E913:E914)</f>
        <v>0</v>
      </c>
      <c r="F912" s="106"/>
      <c r="G912" s="106"/>
      <c r="H912" s="105"/>
      <c r="I912" s="105"/>
    </row>
    <row r="913" spans="1:9" ht="26.25">
      <c r="A913" s="72">
        <v>3131</v>
      </c>
      <c r="B913" s="67"/>
      <c r="C913" s="68"/>
      <c r="D913" s="73" t="s">
        <v>133</v>
      </c>
      <c r="E913" s="105"/>
      <c r="F913" s="105"/>
      <c r="G913" s="105"/>
      <c r="H913" s="105"/>
      <c r="I913" s="105"/>
    </row>
    <row r="914" spans="1:9" ht="26.25">
      <c r="A914" s="72">
        <v>3132</v>
      </c>
      <c r="B914" s="67"/>
      <c r="C914" s="68"/>
      <c r="D914" s="73" t="s">
        <v>134</v>
      </c>
      <c r="E914" s="105"/>
      <c r="F914" s="105"/>
      <c r="G914" s="105"/>
      <c r="H914" s="105"/>
      <c r="I914" s="105"/>
    </row>
    <row r="915" spans="1:9">
      <c r="A915" s="66">
        <v>32</v>
      </c>
      <c r="B915" s="67"/>
      <c r="C915" s="68"/>
      <c r="D915" s="69" t="s">
        <v>20</v>
      </c>
      <c r="E915" s="105"/>
      <c r="F915" s="104"/>
      <c r="G915" s="104">
        <f>SUM(G916,G921)</f>
        <v>206.59</v>
      </c>
      <c r="H915" s="104">
        <f t="shared" ref="H915:I915" si="98">SUM(H916,H921)</f>
        <v>206.59</v>
      </c>
      <c r="I915" s="104">
        <f t="shared" si="98"/>
        <v>206.59</v>
      </c>
    </row>
    <row r="916" spans="1:9">
      <c r="A916" s="70">
        <v>321</v>
      </c>
      <c r="B916" s="67"/>
      <c r="C916" s="68"/>
      <c r="D916" s="71" t="s">
        <v>135</v>
      </c>
      <c r="E916" s="105"/>
      <c r="F916" s="106"/>
      <c r="G916" s="106"/>
      <c r="H916" s="105"/>
      <c r="I916" s="105"/>
    </row>
    <row r="917" spans="1:9">
      <c r="A917" s="72">
        <v>3211</v>
      </c>
      <c r="B917" s="67"/>
      <c r="C917" s="68"/>
      <c r="D917" s="73" t="s">
        <v>88</v>
      </c>
      <c r="E917" s="105"/>
      <c r="F917" s="108"/>
      <c r="G917" s="108"/>
      <c r="H917" s="105"/>
      <c r="I917" s="105"/>
    </row>
    <row r="918" spans="1:9" ht="26.25">
      <c r="A918" s="72">
        <v>3212</v>
      </c>
      <c r="B918" s="67"/>
      <c r="C918" s="68"/>
      <c r="D918" s="73" t="s">
        <v>136</v>
      </c>
      <c r="E918" s="105"/>
      <c r="F918" s="105"/>
      <c r="G918" s="105"/>
      <c r="H918" s="105"/>
      <c r="I918" s="105"/>
    </row>
    <row r="919" spans="1:9">
      <c r="A919" s="72">
        <v>3213</v>
      </c>
      <c r="B919" s="67"/>
      <c r="C919" s="68"/>
      <c r="D919" s="73" t="s">
        <v>137</v>
      </c>
      <c r="E919" s="105"/>
      <c r="F919" s="108"/>
      <c r="G919" s="108"/>
      <c r="H919" s="105"/>
      <c r="I919" s="105"/>
    </row>
    <row r="920" spans="1:9" ht="26.25">
      <c r="A920" s="72">
        <v>3214</v>
      </c>
      <c r="B920" s="67"/>
      <c r="C920" s="68"/>
      <c r="D920" s="73" t="s">
        <v>138</v>
      </c>
      <c r="E920" s="105"/>
      <c r="F920" s="108"/>
      <c r="G920" s="108"/>
      <c r="H920" s="105"/>
      <c r="I920" s="105"/>
    </row>
    <row r="921" spans="1:9">
      <c r="A921" s="74">
        <v>322</v>
      </c>
      <c r="B921" s="75"/>
      <c r="C921" s="76"/>
      <c r="D921" s="77" t="s">
        <v>91</v>
      </c>
      <c r="E921" s="111"/>
      <c r="F921" s="109"/>
      <c r="G921" s="109">
        <f>SUM(G922:G928)</f>
        <v>206.59</v>
      </c>
      <c r="H921" s="109">
        <f t="shared" ref="H921:I921" si="99">SUM(H922:H928)</f>
        <v>206.59</v>
      </c>
      <c r="I921" s="109">
        <f t="shared" si="99"/>
        <v>206.59</v>
      </c>
    </row>
    <row r="922" spans="1:9" ht="26.25">
      <c r="A922" s="72">
        <v>3221</v>
      </c>
      <c r="B922" s="67"/>
      <c r="C922" s="68"/>
      <c r="D922" s="73" t="s">
        <v>139</v>
      </c>
      <c r="E922" s="105"/>
      <c r="F922" s="108"/>
      <c r="G922" s="108">
        <v>206.59</v>
      </c>
      <c r="H922" s="108">
        <v>206.59</v>
      </c>
      <c r="I922" s="108">
        <v>206.59</v>
      </c>
    </row>
    <row r="923" spans="1:9">
      <c r="A923" s="72">
        <v>3222</v>
      </c>
      <c r="B923" s="67"/>
      <c r="C923" s="68"/>
      <c r="D923" s="73" t="s">
        <v>123</v>
      </c>
      <c r="E923" s="105"/>
      <c r="F923" s="108"/>
      <c r="G923" s="108"/>
      <c r="H923" s="108"/>
      <c r="I923" s="108"/>
    </row>
    <row r="924" spans="1:9">
      <c r="A924" s="72">
        <v>3223</v>
      </c>
      <c r="B924" s="67"/>
      <c r="C924" s="68"/>
      <c r="D924" s="73" t="s">
        <v>93</v>
      </c>
      <c r="E924" s="105"/>
      <c r="F924" s="108"/>
      <c r="G924" s="108"/>
      <c r="H924" s="105"/>
      <c r="I924" s="105"/>
    </row>
    <row r="925" spans="1:9" ht="26.25">
      <c r="A925" s="78">
        <v>3224</v>
      </c>
      <c r="B925" s="79"/>
      <c r="C925" s="80"/>
      <c r="D925" s="81" t="s">
        <v>140</v>
      </c>
      <c r="E925" s="117"/>
      <c r="F925" s="110"/>
      <c r="G925" s="110"/>
      <c r="H925" s="117"/>
      <c r="I925" s="117"/>
    </row>
    <row r="926" spans="1:9">
      <c r="A926" s="82">
        <v>3225</v>
      </c>
      <c r="B926" s="75"/>
      <c r="C926" s="76"/>
      <c r="D926" s="83" t="s">
        <v>95</v>
      </c>
      <c r="E926" s="111"/>
      <c r="F926" s="112"/>
      <c r="G926" s="112"/>
      <c r="H926" s="111"/>
      <c r="I926" s="111"/>
    </row>
    <row r="927" spans="1:9" ht="26.25">
      <c r="A927" s="72">
        <v>3226</v>
      </c>
      <c r="B927" s="67"/>
      <c r="C927" s="68"/>
      <c r="D927" s="73" t="s">
        <v>141</v>
      </c>
      <c r="E927" s="105"/>
      <c r="F927" s="105"/>
      <c r="G927" s="105"/>
      <c r="H927" s="105"/>
      <c r="I927" s="105"/>
    </row>
    <row r="928" spans="1:9" ht="26.25">
      <c r="A928" s="78">
        <v>3227</v>
      </c>
      <c r="B928" s="79"/>
      <c r="C928" s="80"/>
      <c r="D928" s="81" t="s">
        <v>142</v>
      </c>
      <c r="E928" s="117"/>
      <c r="F928" s="110"/>
      <c r="G928" s="110"/>
      <c r="H928" s="117"/>
      <c r="I928" s="117"/>
    </row>
    <row r="929" spans="1:9">
      <c r="A929" s="84">
        <v>323</v>
      </c>
      <c r="B929" s="75"/>
      <c r="C929" s="76"/>
      <c r="D929" s="85" t="s">
        <v>97</v>
      </c>
      <c r="E929" s="111"/>
      <c r="F929" s="109">
        <f>SUM(F930:F938)</f>
        <v>0</v>
      </c>
      <c r="G929" s="109">
        <f>SUM(G930:G938)</f>
        <v>0</v>
      </c>
      <c r="H929" s="111"/>
      <c r="I929" s="111"/>
    </row>
    <row r="930" spans="1:9">
      <c r="A930" s="72">
        <v>3231</v>
      </c>
      <c r="B930" s="67"/>
      <c r="C930" s="68"/>
      <c r="D930" s="73" t="s">
        <v>143</v>
      </c>
      <c r="E930" s="105"/>
      <c r="F930" s="108"/>
      <c r="G930" s="108"/>
      <c r="H930" s="105"/>
      <c r="I930" s="105"/>
    </row>
    <row r="931" spans="1:9" ht="26.25">
      <c r="A931" s="72">
        <v>3232</v>
      </c>
      <c r="B931" s="67"/>
      <c r="C931" s="68"/>
      <c r="D931" s="73" t="s">
        <v>144</v>
      </c>
      <c r="E931" s="105"/>
      <c r="F931" s="108"/>
      <c r="G931" s="108"/>
      <c r="H931" s="105"/>
      <c r="I931" s="105"/>
    </row>
    <row r="932" spans="1:9">
      <c r="A932" s="72">
        <v>3233</v>
      </c>
      <c r="B932" s="67"/>
      <c r="C932" s="68"/>
      <c r="D932" s="73" t="s">
        <v>145</v>
      </c>
      <c r="E932" s="105"/>
      <c r="F932" s="105"/>
      <c r="G932" s="105"/>
      <c r="H932" s="105"/>
      <c r="I932" s="105"/>
    </row>
    <row r="933" spans="1:9">
      <c r="A933" s="72">
        <v>3234</v>
      </c>
      <c r="B933" s="67"/>
      <c r="C933" s="68"/>
      <c r="D933" s="73" t="s">
        <v>101</v>
      </c>
      <c r="E933" s="105"/>
      <c r="F933" s="108"/>
      <c r="G933" s="108"/>
      <c r="H933" s="105"/>
      <c r="I933" s="105"/>
    </row>
    <row r="934" spans="1:9">
      <c r="A934" s="72">
        <v>3235</v>
      </c>
      <c r="B934" s="67"/>
      <c r="C934" s="68"/>
      <c r="D934" s="86" t="s">
        <v>146</v>
      </c>
      <c r="E934" s="105"/>
      <c r="F934" s="108"/>
      <c r="G934" s="108"/>
      <c r="H934" s="105"/>
      <c r="I934" s="105"/>
    </row>
    <row r="935" spans="1:9">
      <c r="A935" s="72">
        <v>3236</v>
      </c>
      <c r="B935" s="67"/>
      <c r="C935" s="68"/>
      <c r="D935" s="73" t="s">
        <v>147</v>
      </c>
      <c r="E935" s="105"/>
      <c r="F935" s="108"/>
      <c r="G935" s="108"/>
      <c r="H935" s="105"/>
      <c r="I935" s="105"/>
    </row>
    <row r="936" spans="1:9">
      <c r="A936" s="72">
        <v>3237</v>
      </c>
      <c r="B936" s="67"/>
      <c r="C936" s="68"/>
      <c r="D936" s="73" t="s">
        <v>148</v>
      </c>
      <c r="E936" s="105"/>
      <c r="F936" s="108"/>
      <c r="G936" s="108"/>
      <c r="H936" s="105"/>
      <c r="I936" s="105"/>
    </row>
    <row r="937" spans="1:9">
      <c r="A937" s="72">
        <v>3238</v>
      </c>
      <c r="B937" s="67"/>
      <c r="C937" s="68"/>
      <c r="D937" s="73" t="s">
        <v>105</v>
      </c>
      <c r="E937" s="105"/>
      <c r="F937" s="108"/>
      <c r="G937" s="108"/>
      <c r="H937" s="105"/>
      <c r="I937" s="105"/>
    </row>
    <row r="938" spans="1:9">
      <c r="A938" s="72">
        <v>3239</v>
      </c>
      <c r="B938" s="67"/>
      <c r="C938" s="68"/>
      <c r="D938" s="73" t="s">
        <v>106</v>
      </c>
      <c r="E938" s="105"/>
      <c r="F938" s="108"/>
      <c r="G938" s="108"/>
      <c r="H938" s="105"/>
      <c r="I938" s="105"/>
    </row>
    <row r="939" spans="1:9">
      <c r="A939" s="66">
        <v>34</v>
      </c>
      <c r="B939" s="67"/>
      <c r="C939" s="68"/>
      <c r="D939" s="69" t="s">
        <v>152</v>
      </c>
      <c r="E939" s="105"/>
      <c r="F939" s="104"/>
      <c r="G939" s="104"/>
      <c r="H939" s="105"/>
      <c r="I939" s="105"/>
    </row>
    <row r="940" spans="1:9">
      <c r="A940" s="70">
        <v>343</v>
      </c>
      <c r="B940" s="67"/>
      <c r="C940" s="68"/>
      <c r="D940" s="71" t="s">
        <v>112</v>
      </c>
      <c r="E940" s="105"/>
      <c r="F940" s="104">
        <f>SUM(F941:F944)</f>
        <v>0</v>
      </c>
      <c r="G940" s="104">
        <f>SUM(G941:G944)</f>
        <v>0</v>
      </c>
      <c r="H940" s="105"/>
      <c r="I940" s="105"/>
    </row>
    <row r="941" spans="1:9" ht="26.25">
      <c r="A941" s="72">
        <v>3431</v>
      </c>
      <c r="B941" s="67"/>
      <c r="C941" s="68"/>
      <c r="D941" s="73" t="s">
        <v>113</v>
      </c>
      <c r="E941" s="105"/>
      <c r="F941" s="108"/>
      <c r="G941" s="108"/>
      <c r="H941" s="105"/>
      <c r="I941" s="105"/>
    </row>
    <row r="942" spans="1:9" ht="26.25">
      <c r="A942" s="72">
        <v>3432</v>
      </c>
      <c r="B942" s="67"/>
      <c r="C942" s="68"/>
      <c r="D942" s="73" t="s">
        <v>153</v>
      </c>
      <c r="E942" s="105"/>
      <c r="F942" s="105"/>
      <c r="G942" s="105"/>
      <c r="H942" s="105"/>
      <c r="I942" s="105"/>
    </row>
    <row r="943" spans="1:9">
      <c r="A943" s="72">
        <v>3433</v>
      </c>
      <c r="B943" s="67"/>
      <c r="C943" s="68"/>
      <c r="D943" s="73" t="s">
        <v>154</v>
      </c>
      <c r="E943" s="105"/>
      <c r="F943" s="105"/>
      <c r="G943" s="105"/>
      <c r="H943" s="105"/>
      <c r="I943" s="105"/>
    </row>
    <row r="944" spans="1:9" ht="26.25">
      <c r="A944" s="72">
        <v>3434</v>
      </c>
      <c r="B944" s="67"/>
      <c r="C944" s="68"/>
      <c r="D944" s="73" t="s">
        <v>155</v>
      </c>
      <c r="E944" s="105"/>
      <c r="F944" s="105"/>
      <c r="G944" s="105"/>
      <c r="H944" s="105"/>
      <c r="I944" s="105"/>
    </row>
    <row r="945" spans="1:9" ht="26.25">
      <c r="A945" s="66">
        <v>4</v>
      </c>
      <c r="B945" s="67"/>
      <c r="C945" s="68"/>
      <c r="D945" s="69" t="s">
        <v>11</v>
      </c>
      <c r="E945" s="105"/>
      <c r="F945" s="106">
        <f>SUM(F946,)</f>
        <v>0</v>
      </c>
      <c r="G945" s="106">
        <f>SUM(G946,)</f>
        <v>0</v>
      </c>
      <c r="H945" s="105"/>
      <c r="I945" s="105"/>
    </row>
    <row r="946" spans="1:9" ht="39">
      <c r="A946" s="66">
        <v>42</v>
      </c>
      <c r="B946" s="67"/>
      <c r="C946" s="68"/>
      <c r="D946" s="69" t="s">
        <v>26</v>
      </c>
      <c r="E946" s="105"/>
      <c r="F946" s="108"/>
      <c r="G946" s="108"/>
      <c r="H946" s="105"/>
      <c r="I946" s="105"/>
    </row>
    <row r="947" spans="1:9">
      <c r="A947" s="70">
        <v>421</v>
      </c>
      <c r="B947" s="67"/>
      <c r="C947" s="68"/>
      <c r="D947" s="71" t="s">
        <v>156</v>
      </c>
      <c r="E947" s="105"/>
      <c r="F947" s="105"/>
      <c r="G947" s="105"/>
      <c r="H947" s="105"/>
      <c r="I947" s="105"/>
    </row>
    <row r="948" spans="1:9">
      <c r="A948" s="72">
        <v>4211</v>
      </c>
      <c r="B948" s="67"/>
      <c r="C948" s="68"/>
      <c r="D948" s="73" t="s">
        <v>157</v>
      </c>
      <c r="E948" s="105"/>
      <c r="F948" s="105"/>
      <c r="G948" s="105"/>
      <c r="H948" s="105"/>
      <c r="I948" s="105"/>
    </row>
    <row r="949" spans="1:9">
      <c r="A949" s="72">
        <v>4212</v>
      </c>
      <c r="B949" s="67"/>
      <c r="C949" s="68"/>
      <c r="D949" s="73" t="s">
        <v>158</v>
      </c>
      <c r="E949" s="105"/>
      <c r="F949" s="105"/>
      <c r="G949" s="105"/>
      <c r="H949" s="105"/>
      <c r="I949" s="105"/>
    </row>
    <row r="950" spans="1:9" ht="26.25">
      <c r="A950" s="72">
        <v>4213</v>
      </c>
      <c r="B950" s="67"/>
      <c r="C950" s="68"/>
      <c r="D950" s="73" t="s">
        <v>159</v>
      </c>
      <c r="E950" s="105"/>
      <c r="F950" s="105"/>
      <c r="G950" s="105"/>
      <c r="H950" s="105"/>
      <c r="I950" s="105"/>
    </row>
    <row r="951" spans="1:9">
      <c r="A951" s="72">
        <v>4214</v>
      </c>
      <c r="B951" s="67"/>
      <c r="C951" s="68"/>
      <c r="D951" s="73" t="s">
        <v>160</v>
      </c>
      <c r="E951" s="105"/>
      <c r="F951" s="105"/>
      <c r="G951" s="105"/>
      <c r="H951" s="105"/>
      <c r="I951" s="105"/>
    </row>
    <row r="952" spans="1:9">
      <c r="A952" s="66">
        <v>422</v>
      </c>
      <c r="B952" s="67"/>
      <c r="C952" s="68"/>
      <c r="D952" s="69" t="s">
        <v>161</v>
      </c>
      <c r="E952" s="105"/>
      <c r="F952" s="108"/>
      <c r="G952" s="108"/>
      <c r="H952" s="105"/>
      <c r="I952" s="105"/>
    </row>
    <row r="953" spans="1:9">
      <c r="A953" s="87">
        <v>4221</v>
      </c>
      <c r="B953" s="67"/>
      <c r="C953" s="68"/>
      <c r="D953" s="73" t="s">
        <v>118</v>
      </c>
      <c r="E953" s="105"/>
      <c r="F953" s="108"/>
      <c r="G953" s="108"/>
      <c r="H953" s="105"/>
      <c r="I953" s="105"/>
    </row>
    <row r="954" spans="1:9">
      <c r="A954" s="72">
        <v>4226</v>
      </c>
      <c r="B954" s="67"/>
      <c r="C954" s="68"/>
      <c r="D954" s="73" t="s">
        <v>119</v>
      </c>
      <c r="E954" s="105"/>
      <c r="F954" s="108"/>
      <c r="G954" s="108"/>
      <c r="H954" s="105"/>
      <c r="I954" s="105"/>
    </row>
    <row r="955" spans="1:9" ht="26.25">
      <c r="A955" s="66">
        <v>424</v>
      </c>
      <c r="B955" s="67"/>
      <c r="C955" s="68"/>
      <c r="D955" s="69" t="s">
        <v>162</v>
      </c>
      <c r="E955" s="105"/>
      <c r="F955" s="107"/>
      <c r="G955" s="107"/>
      <c r="H955" s="105"/>
      <c r="I955" s="105"/>
    </row>
    <row r="956" spans="1:9">
      <c r="A956" s="88">
        <v>4241</v>
      </c>
      <c r="B956" s="67"/>
      <c r="C956" s="68"/>
      <c r="D956" s="89" t="s">
        <v>121</v>
      </c>
      <c r="E956" s="105"/>
      <c r="F956" s="107"/>
      <c r="G956" s="107"/>
      <c r="H956" s="105"/>
      <c r="I956" s="105"/>
    </row>
    <row r="957" spans="1:9">
      <c r="A957" s="67"/>
      <c r="B957" s="67"/>
      <c r="C957" s="90"/>
      <c r="D957" s="69" t="s">
        <v>163</v>
      </c>
      <c r="E957" s="105">
        <f>SUM(E903)</f>
        <v>0</v>
      </c>
      <c r="F957" s="104"/>
      <c r="G957" s="104">
        <f>SUM(G903)</f>
        <v>396.59000000000003</v>
      </c>
      <c r="H957" s="104">
        <f t="shared" ref="H957:I957" si="100">SUM(H903)</f>
        <v>396.59000000000003</v>
      </c>
      <c r="I957" s="104">
        <f t="shared" si="100"/>
        <v>396.59000000000003</v>
      </c>
    </row>
    <row r="958" spans="1:9">
      <c r="E958" s="96"/>
      <c r="F958" s="96"/>
      <c r="G958" s="96"/>
      <c r="H958" s="96"/>
      <c r="I958" s="96"/>
    </row>
  </sheetData>
  <mergeCells count="52">
    <mergeCell ref="A1:I1"/>
    <mergeCell ref="A3:I3"/>
    <mergeCell ref="A555:C555"/>
    <mergeCell ref="A201:C201"/>
    <mergeCell ref="A202:C202"/>
    <mergeCell ref="A203:C203"/>
    <mergeCell ref="A264:C264"/>
    <mergeCell ref="A265:C265"/>
    <mergeCell ref="A70:C70"/>
    <mergeCell ref="A71:C71"/>
    <mergeCell ref="A135:C135"/>
    <mergeCell ref="A136:C136"/>
    <mergeCell ref="A137:C137"/>
    <mergeCell ref="A5:C5"/>
    <mergeCell ref="A6:C6"/>
    <mergeCell ref="A7:C7"/>
    <mergeCell ref="A8:C8"/>
    <mergeCell ref="A69:C69"/>
    <mergeCell ref="A323:C323"/>
    <mergeCell ref="A266:C266"/>
    <mergeCell ref="A324:C324"/>
    <mergeCell ref="A672:C672"/>
    <mergeCell ref="A673:C673"/>
    <mergeCell ref="A615:C615"/>
    <mergeCell ref="A325:C325"/>
    <mergeCell ref="A381:C381"/>
    <mergeCell ref="A382:C382"/>
    <mergeCell ref="A556:C556"/>
    <mergeCell ref="A557:C557"/>
    <mergeCell ref="A439:C439"/>
    <mergeCell ref="A440:C440"/>
    <mergeCell ref="A441:C441"/>
    <mergeCell ref="A497:C497"/>
    <mergeCell ref="A498:C498"/>
    <mergeCell ref="A499:C499"/>
    <mergeCell ref="A383:C383"/>
    <mergeCell ref="A900:C900"/>
    <mergeCell ref="A901:C901"/>
    <mergeCell ref="A902:C902"/>
    <mergeCell ref="A2:I2"/>
    <mergeCell ref="A729:C729"/>
    <mergeCell ref="A730:C730"/>
    <mergeCell ref="A845:C845"/>
    <mergeCell ref="A846:C846"/>
    <mergeCell ref="A847:C847"/>
    <mergeCell ref="A731:C731"/>
    <mergeCell ref="A787:C787"/>
    <mergeCell ref="A788:C788"/>
    <mergeCell ref="A789:C789"/>
    <mergeCell ref="A613:C613"/>
    <mergeCell ref="A614:C614"/>
    <mergeCell ref="A671:C67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škola</cp:lastModifiedBy>
  <cp:lastPrinted>2024-10-31T07:16:16Z</cp:lastPrinted>
  <dcterms:created xsi:type="dcterms:W3CDTF">2022-08-12T12:51:27Z</dcterms:created>
  <dcterms:modified xsi:type="dcterms:W3CDTF">2024-12-20T12:18:06Z</dcterms:modified>
</cp:coreProperties>
</file>