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020" windowHeight="11760" activeTab="2"/>
  </bookViews>
  <sheets>
    <sheet name="OPĆI DIO" sheetId="4" r:id="rId1"/>
    <sheet name="PRIHODI" sheetId="2" r:id="rId2"/>
    <sheet name="RASHODI" sheetId="3" r:id="rId3"/>
  </sheets>
  <definedNames>
    <definedName name="_xlnm._FilterDatabase" localSheetId="2" hidden="1">RASHODI!#REF!</definedName>
    <definedName name="_xlnm.Print_Titles" localSheetId="1">PRIHODI!$1:$1</definedName>
    <definedName name="_xlnm.Print_Titles" localSheetId="2">RASHODI!$1:$2</definedName>
    <definedName name="_xlnm.Print_Area" localSheetId="0">'OPĆI DIO'!$A$2:$H$29</definedName>
    <definedName name="_xlnm.Print_Area" localSheetId="1">PRIHODI!$A$1:$P$23</definedName>
  </definedNames>
  <calcPr calcId="125725"/>
</workbook>
</file>

<file path=xl/calcChain.xml><?xml version="1.0" encoding="utf-8"?>
<calcChain xmlns="http://schemas.openxmlformats.org/spreadsheetml/2006/main">
  <c r="D46" i="3"/>
  <c r="C46" l="1"/>
  <c r="C45"/>
  <c r="C44"/>
  <c r="C43"/>
  <c r="C42"/>
  <c r="C41"/>
  <c r="C40"/>
  <c r="C39"/>
  <c r="C36"/>
  <c r="C34"/>
  <c r="C33"/>
  <c r="C32"/>
  <c r="C31"/>
  <c r="C30"/>
  <c r="C29"/>
  <c r="C28"/>
  <c r="C27"/>
  <c r="C26"/>
  <c r="O27" l="1"/>
  <c r="D105"/>
  <c r="D106"/>
  <c r="D108"/>
  <c r="D110"/>
  <c r="D112"/>
  <c r="D115"/>
  <c r="C105"/>
  <c r="C106"/>
  <c r="C107"/>
  <c r="C108"/>
  <c r="C109"/>
  <c r="C111"/>
  <c r="C112"/>
  <c r="C113"/>
  <c r="C114"/>
  <c r="C115"/>
  <c r="C116"/>
  <c r="C50"/>
  <c r="C51"/>
  <c r="C52"/>
  <c r="C53"/>
  <c r="C54"/>
  <c r="C55"/>
  <c r="C56"/>
  <c r="C57"/>
  <c r="C58"/>
  <c r="C49"/>
  <c r="R42"/>
  <c r="R41" s="1"/>
  <c r="T31"/>
  <c r="T33"/>
  <c r="T34"/>
  <c r="T36"/>
  <c r="T43"/>
  <c r="I46"/>
  <c r="I41"/>
  <c r="L46"/>
  <c r="L41"/>
  <c r="L42"/>
  <c r="I42"/>
  <c r="O31"/>
  <c r="F23"/>
  <c r="F6"/>
  <c r="C14"/>
  <c r="C15"/>
  <c r="C16"/>
  <c r="C17"/>
  <c r="C18"/>
  <c r="C19"/>
  <c r="C20"/>
  <c r="C21"/>
  <c r="C22"/>
  <c r="F17"/>
  <c r="F20"/>
  <c r="M9" i="2"/>
  <c r="M11"/>
  <c r="M17"/>
  <c r="M18"/>
  <c r="L20"/>
  <c r="K20"/>
  <c r="C12" i="3" l="1"/>
  <c r="C13"/>
  <c r="P116" l="1"/>
  <c r="E105"/>
  <c r="F105"/>
  <c r="F116" s="1"/>
  <c r="G105"/>
  <c r="I105"/>
  <c r="I116" s="1"/>
  <c r="J105"/>
  <c r="L105"/>
  <c r="M105"/>
  <c r="J116"/>
  <c r="D41"/>
  <c r="D42"/>
  <c r="D43"/>
  <c r="D44"/>
  <c r="D45"/>
  <c r="D40"/>
  <c r="D32"/>
  <c r="D33"/>
  <c r="D34"/>
  <c r="D35"/>
  <c r="D36"/>
  <c r="D28"/>
  <c r="D29"/>
  <c r="D30"/>
  <c r="P41"/>
  <c r="S41"/>
  <c r="S42"/>
  <c r="P27"/>
  <c r="D27" s="1"/>
  <c r="S110"/>
  <c r="R110"/>
  <c r="P110"/>
  <c r="O110"/>
  <c r="O105" s="1"/>
  <c r="M110"/>
  <c r="L110"/>
  <c r="J110"/>
  <c r="I110"/>
  <c r="G110"/>
  <c r="F110"/>
  <c r="S106"/>
  <c r="R106"/>
  <c r="P106"/>
  <c r="O106"/>
  <c r="M106"/>
  <c r="L106"/>
  <c r="J106"/>
  <c r="I106"/>
  <c r="G106"/>
  <c r="F106"/>
  <c r="S105"/>
  <c r="S116" s="1"/>
  <c r="R105"/>
  <c r="R116" s="1"/>
  <c r="P105"/>
  <c r="M116"/>
  <c r="L116"/>
  <c r="G116"/>
  <c r="C110" l="1"/>
  <c r="Q110"/>
  <c r="E116"/>
  <c r="Q116"/>
  <c r="Q105"/>
  <c r="H16" i="4" l="1"/>
  <c r="P42" i="3"/>
  <c r="J42"/>
  <c r="G62"/>
  <c r="P50"/>
  <c r="G11"/>
  <c r="G6" s="1"/>
  <c r="D11"/>
  <c r="D6" s="1"/>
  <c r="O20" i="2"/>
  <c r="C20"/>
  <c r="F20"/>
  <c r="D23" i="3" l="1"/>
  <c r="G13" i="4"/>
  <c r="Q51" i="3" l="1"/>
  <c r="Q53"/>
  <c r="D17" i="2"/>
  <c r="G14"/>
  <c r="H8" i="4"/>
  <c r="H11"/>
  <c r="H12"/>
  <c r="S96" i="3"/>
  <c r="Q87"/>
  <c r="J85"/>
  <c r="M85"/>
  <c r="Q76"/>
  <c r="F92"/>
  <c r="G92"/>
  <c r="I92"/>
  <c r="J92"/>
  <c r="L92"/>
  <c r="M92"/>
  <c r="O92"/>
  <c r="P92"/>
  <c r="R92"/>
  <c r="S92"/>
  <c r="C94"/>
  <c r="D94"/>
  <c r="F96"/>
  <c r="G96"/>
  <c r="I96"/>
  <c r="J96"/>
  <c r="L96"/>
  <c r="M96"/>
  <c r="O96"/>
  <c r="O91" s="1"/>
  <c r="O102" s="1"/>
  <c r="P96"/>
  <c r="R96"/>
  <c r="C98"/>
  <c r="D98"/>
  <c r="C99"/>
  <c r="D99"/>
  <c r="C101"/>
  <c r="D101"/>
  <c r="Q32"/>
  <c r="Q30"/>
  <c r="Q29"/>
  <c r="Q28"/>
  <c r="N36"/>
  <c r="N34"/>
  <c r="N33"/>
  <c r="K36"/>
  <c r="K34"/>
  <c r="F27"/>
  <c r="H18"/>
  <c r="H16"/>
  <c r="H14"/>
  <c r="H13"/>
  <c r="H12"/>
  <c r="P15" i="2"/>
  <c r="M8"/>
  <c r="J13"/>
  <c r="S39" i="3"/>
  <c r="R39"/>
  <c r="P39"/>
  <c r="M39"/>
  <c r="L39"/>
  <c r="J39"/>
  <c r="I39"/>
  <c r="G39"/>
  <c r="F39"/>
  <c r="O39"/>
  <c r="G74"/>
  <c r="S74"/>
  <c r="S69" s="1"/>
  <c r="S77" s="1"/>
  <c r="R74"/>
  <c r="P74"/>
  <c r="P69" s="1"/>
  <c r="O74"/>
  <c r="O69" s="1"/>
  <c r="M74"/>
  <c r="M69" s="1"/>
  <c r="M77" s="1"/>
  <c r="L74"/>
  <c r="L69" s="1"/>
  <c r="L77" s="1"/>
  <c r="J74"/>
  <c r="J69" s="1"/>
  <c r="I74"/>
  <c r="I69"/>
  <c r="I77" s="1"/>
  <c r="F74"/>
  <c r="D73"/>
  <c r="R69"/>
  <c r="R77"/>
  <c r="I20" i="2"/>
  <c r="B22" s="1"/>
  <c r="S85" i="3"/>
  <c r="R85"/>
  <c r="P85"/>
  <c r="O85"/>
  <c r="L85"/>
  <c r="I85"/>
  <c r="G85"/>
  <c r="S81"/>
  <c r="R81"/>
  <c r="P81"/>
  <c r="O81"/>
  <c r="M81"/>
  <c r="L81"/>
  <c r="J81"/>
  <c r="I81"/>
  <c r="G81"/>
  <c r="G69"/>
  <c r="G77" s="1"/>
  <c r="S62"/>
  <c r="S61" s="1"/>
  <c r="S66" s="1"/>
  <c r="R62"/>
  <c r="R61"/>
  <c r="R66" s="1"/>
  <c r="P62"/>
  <c r="O62"/>
  <c r="O61" s="1"/>
  <c r="O66" s="1"/>
  <c r="M62"/>
  <c r="M61" s="1"/>
  <c r="M66" s="1"/>
  <c r="L62"/>
  <c r="L61"/>
  <c r="L66" s="1"/>
  <c r="J62"/>
  <c r="I62"/>
  <c r="I61" s="1"/>
  <c r="I66" s="1"/>
  <c r="S54"/>
  <c r="R54"/>
  <c r="M54"/>
  <c r="L54"/>
  <c r="J54"/>
  <c r="I54"/>
  <c r="G54"/>
  <c r="S50"/>
  <c r="R50"/>
  <c r="O50"/>
  <c r="M50"/>
  <c r="L50"/>
  <c r="J50"/>
  <c r="I50"/>
  <c r="G50"/>
  <c r="G49" s="1"/>
  <c r="G58" s="1"/>
  <c r="G42"/>
  <c r="G41" s="1"/>
  <c r="S31"/>
  <c r="R31"/>
  <c r="P31"/>
  <c r="O26"/>
  <c r="O46" s="1"/>
  <c r="M31"/>
  <c r="L31"/>
  <c r="J31"/>
  <c r="I31"/>
  <c r="G31"/>
  <c r="S27"/>
  <c r="R27"/>
  <c r="M27"/>
  <c r="L27"/>
  <c r="J27"/>
  <c r="I27"/>
  <c r="G27"/>
  <c r="S20"/>
  <c r="R20"/>
  <c r="P20"/>
  <c r="O20"/>
  <c r="M20"/>
  <c r="L20"/>
  <c r="J20"/>
  <c r="I20"/>
  <c r="G20"/>
  <c r="G23" s="1"/>
  <c r="S17"/>
  <c r="R17"/>
  <c r="P17"/>
  <c r="O17"/>
  <c r="M17"/>
  <c r="L17"/>
  <c r="J17"/>
  <c r="I17"/>
  <c r="G17"/>
  <c r="S11"/>
  <c r="R11"/>
  <c r="P11"/>
  <c r="O11"/>
  <c r="M11"/>
  <c r="L11"/>
  <c r="J11"/>
  <c r="I11"/>
  <c r="S7"/>
  <c r="R7"/>
  <c r="P7"/>
  <c r="O7"/>
  <c r="M7"/>
  <c r="L7"/>
  <c r="J7"/>
  <c r="I7"/>
  <c r="G7"/>
  <c r="D86"/>
  <c r="D84"/>
  <c r="D83"/>
  <c r="D82"/>
  <c r="D75"/>
  <c r="D72"/>
  <c r="D71"/>
  <c r="D70"/>
  <c r="D64"/>
  <c r="D57"/>
  <c r="D56"/>
  <c r="C86"/>
  <c r="C84"/>
  <c r="C83"/>
  <c r="C82"/>
  <c r="C75"/>
  <c r="C73"/>
  <c r="C72"/>
  <c r="C71"/>
  <c r="C64"/>
  <c r="E53"/>
  <c r="C35"/>
  <c r="E36"/>
  <c r="D10"/>
  <c r="D9"/>
  <c r="D8"/>
  <c r="C10"/>
  <c r="C9"/>
  <c r="C8"/>
  <c r="H20" i="2"/>
  <c r="H10" i="4"/>
  <c r="H7"/>
  <c r="F31" i="3"/>
  <c r="F85"/>
  <c r="F61"/>
  <c r="F7"/>
  <c r="N20" i="2"/>
  <c r="P20" s="1"/>
  <c r="E20"/>
  <c r="G20" s="1"/>
  <c r="B20"/>
  <c r="G22" i="4"/>
  <c r="F22"/>
  <c r="F81" i="3"/>
  <c r="F50"/>
  <c r="F11"/>
  <c r="C11" s="1"/>
  <c r="C6" s="1"/>
  <c r="F54"/>
  <c r="F42"/>
  <c r="C70"/>
  <c r="G80"/>
  <c r="M80"/>
  <c r="M88" s="1"/>
  <c r="S80"/>
  <c r="S88" s="1"/>
  <c r="E51"/>
  <c r="E29"/>
  <c r="E34"/>
  <c r="S91"/>
  <c r="S102" s="1"/>
  <c r="M91"/>
  <c r="M102" s="1"/>
  <c r="D92"/>
  <c r="P91"/>
  <c r="J91"/>
  <c r="J102" s="1"/>
  <c r="E33"/>
  <c r="I91"/>
  <c r="I102" s="1"/>
  <c r="E44"/>
  <c r="J49"/>
  <c r="J58" s="1"/>
  <c r="R91"/>
  <c r="R102" s="1"/>
  <c r="L91"/>
  <c r="L102"/>
  <c r="C92"/>
  <c r="G91"/>
  <c r="E14"/>
  <c r="E30"/>
  <c r="F91"/>
  <c r="F102" s="1"/>
  <c r="E28"/>
  <c r="E32"/>
  <c r="E45"/>
  <c r="E12"/>
  <c r="E16"/>
  <c r="I80"/>
  <c r="I88" s="1"/>
  <c r="O80"/>
  <c r="O88" s="1"/>
  <c r="E13"/>
  <c r="E18"/>
  <c r="L80"/>
  <c r="L88" s="1"/>
  <c r="D85"/>
  <c r="R6"/>
  <c r="P6"/>
  <c r="P23" s="1"/>
  <c r="R26"/>
  <c r="J80"/>
  <c r="J88" s="1"/>
  <c r="C7"/>
  <c r="M6"/>
  <c r="R80"/>
  <c r="R88" s="1"/>
  <c r="S6"/>
  <c r="D20"/>
  <c r="C81"/>
  <c r="R49"/>
  <c r="R58" s="1"/>
  <c r="D7"/>
  <c r="I6"/>
  <c r="I23" s="1"/>
  <c r="M49"/>
  <c r="M58" s="1"/>
  <c r="O6"/>
  <c r="O23" s="1"/>
  <c r="G26"/>
  <c r="G46" s="1"/>
  <c r="I49"/>
  <c r="I58" s="1"/>
  <c r="S49"/>
  <c r="S58" s="1"/>
  <c r="C85"/>
  <c r="J6"/>
  <c r="L49"/>
  <c r="L58" s="1"/>
  <c r="F49"/>
  <c r="F58" s="1"/>
  <c r="F26"/>
  <c r="L6"/>
  <c r="L23" s="1"/>
  <c r="D62"/>
  <c r="C74"/>
  <c r="F13" i="4"/>
  <c r="G88" i="3"/>
  <c r="F69"/>
  <c r="F77" s="1"/>
  <c r="D74"/>
  <c r="J61"/>
  <c r="F41"/>
  <c r="F80"/>
  <c r="D81"/>
  <c r="G102"/>
  <c r="F88"/>
  <c r="J66"/>
  <c r="F46"/>
  <c r="C23" l="1"/>
  <c r="E6"/>
  <c r="B21" i="2"/>
  <c r="P26" i="3"/>
  <c r="D39"/>
  <c r="C80"/>
  <c r="C96"/>
  <c r="M23"/>
  <c r="S23"/>
  <c r="M26"/>
  <c r="M46" s="1"/>
  <c r="S26"/>
  <c r="S46" s="1"/>
  <c r="C69"/>
  <c r="Q96"/>
  <c r="H17"/>
  <c r="I26"/>
  <c r="K26" s="1"/>
  <c r="J26"/>
  <c r="J46" s="1"/>
  <c r="Q85"/>
  <c r="R23"/>
  <c r="L26"/>
  <c r="E87"/>
  <c r="N31"/>
  <c r="E17"/>
  <c r="K31"/>
  <c r="Q50"/>
  <c r="D50"/>
  <c r="C91"/>
  <c r="C102"/>
  <c r="Q91"/>
  <c r="D91"/>
  <c r="P102"/>
  <c r="Q102" s="1"/>
  <c r="D96"/>
  <c r="E96" s="1"/>
  <c r="E85"/>
  <c r="P80"/>
  <c r="Q74"/>
  <c r="O49"/>
  <c r="E42"/>
  <c r="R46"/>
  <c r="D31"/>
  <c r="Q26"/>
  <c r="Q31"/>
  <c r="Q27"/>
  <c r="N26"/>
  <c r="E27"/>
  <c r="E11"/>
  <c r="H11"/>
  <c r="C61"/>
  <c r="J77"/>
  <c r="D69"/>
  <c r="P77"/>
  <c r="Q77" s="1"/>
  <c r="Q69"/>
  <c r="C88"/>
  <c r="J23"/>
  <c r="E41"/>
  <c r="G61"/>
  <c r="P61"/>
  <c r="P88"/>
  <c r="Q88" s="1"/>
  <c r="P49"/>
  <c r="M20" i="2"/>
  <c r="J20"/>
  <c r="P46" i="3" l="1"/>
  <c r="Q46" s="1"/>
  <c r="D26"/>
  <c r="E26" s="1"/>
  <c r="E91"/>
  <c r="E50"/>
  <c r="T46"/>
  <c r="Q49"/>
  <c r="E31"/>
  <c r="D102"/>
  <c r="E102" s="1"/>
  <c r="Q80"/>
  <c r="D80"/>
  <c r="E80" s="1"/>
  <c r="D77"/>
  <c r="O58"/>
  <c r="N46"/>
  <c r="H6"/>
  <c r="G66"/>
  <c r="D61"/>
  <c r="D88"/>
  <c r="E88" s="1"/>
  <c r="P58"/>
  <c r="D49"/>
  <c r="P66"/>
  <c r="E23"/>
  <c r="E49" l="1"/>
  <c r="Q58"/>
  <c r="H23"/>
  <c r="E46"/>
  <c r="D58"/>
  <c r="E58" s="1"/>
</calcChain>
</file>

<file path=xl/sharedStrings.xml><?xml version="1.0" encoding="utf-8"?>
<sst xmlns="http://schemas.openxmlformats.org/spreadsheetml/2006/main" count="640" uniqueCount="78">
  <si>
    <t>PRIHODI POSLOVANJA</t>
  </si>
  <si>
    <t>RASHODI  POSLOVANJA</t>
  </si>
  <si>
    <t>RAZLIKA - VIŠAK / MANJAK</t>
  </si>
  <si>
    <t>PRIMICI OD FINANCIJSKE IMOVINE I ZADUŽIVANJA</t>
  </si>
  <si>
    <t>IZDACI ZA FINANCIJSKU IMOVINU I OTPLATE ZAJMOVA</t>
  </si>
  <si>
    <t>NETO FINANCIRANJE</t>
  </si>
  <si>
    <t>VIŠAK / MANJAK + NETO FINANCIRANJE</t>
  </si>
  <si>
    <t>u kunama</t>
  </si>
  <si>
    <t>Izvor prihoda i primitaka</t>
  </si>
  <si>
    <t>Oznaka                           rač.iz                                      računskog                                         plana</t>
  </si>
  <si>
    <t>Šifra</t>
  </si>
  <si>
    <t>Naziv</t>
  </si>
  <si>
    <t>RASHODI POSLOVANJA</t>
  </si>
  <si>
    <t>Rashodi za zaposlene</t>
  </si>
  <si>
    <t>Plaće (Bruto)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</si>
  <si>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</si>
  <si>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</si>
  <si>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</si>
  <si>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</si>
  <si>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</si>
  <si>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</si>
  <si>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</si>
  <si>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 rashodi</t>
  </si>
  <si>
    <t>Ostali financijski rashodi</t>
  </si>
  <si>
    <t>Postrojenja i oprema</t>
  </si>
  <si>
    <t>Rashodi za nabavu proizvedene dugotrajne  imovine</t>
  </si>
  <si>
    <t>Knjige, umjetnička djela i ostale izložbene vrijednosti</t>
  </si>
  <si>
    <t>OPĆI DIO</t>
  </si>
  <si>
    <t>PRORAČUNSKI KORISNIK</t>
  </si>
  <si>
    <t>PRIHODI UKUPNO</t>
  </si>
  <si>
    <t>RASHODI UKUPNO</t>
  </si>
  <si>
    <t>PRIHODI OD PRODAJE NEFINANCIJSKE IMOVINE</t>
  </si>
  <si>
    <t>RASHODI ZA NABAVU NEFINANCIJSKE IMOVINE</t>
  </si>
  <si>
    <t>UKUPAN DONOS VIŠKA/MANJKA IZ PRETHODNE(IH) GODINA</t>
  </si>
  <si>
    <t>VIŠAK/MANJAK IZ PRETHODNE(IH) GODINE KOJI ĆE SE POKRITI/RASPOREDITI</t>
  </si>
  <si>
    <t>OSNOVNA ŠKOLA SVETI MARTIN NA MURI</t>
  </si>
  <si>
    <t>Naknade troškova osobama izvan r.o.</t>
  </si>
  <si>
    <t>Ukupno rashodi i izdaci</t>
  </si>
  <si>
    <t>Program - Programi školstva</t>
  </si>
  <si>
    <t>Program - Decentralizirana sredstva</t>
  </si>
  <si>
    <t>Izvor - 031</t>
  </si>
  <si>
    <t>Izvor - 043</t>
  </si>
  <si>
    <t>Izvor - 061</t>
  </si>
  <si>
    <t>Izvor - 011</t>
  </si>
  <si>
    <t>Program - Pomoćnici u nastavi I. - Projekt "Škole jednakih mogućnosti"</t>
  </si>
  <si>
    <t>Izvor - 054</t>
  </si>
  <si>
    <t>Izvor - 052</t>
  </si>
  <si>
    <t>Program - Projekt "Školski obroci svima!"</t>
  </si>
  <si>
    <t>Program - Školska shema (voće i mlijeko)</t>
  </si>
  <si>
    <t>Vlastiti prihodi (031)</t>
  </si>
  <si>
    <t>Predsjednica ŠO:</t>
  </si>
  <si>
    <t>_________________________________</t>
  </si>
  <si>
    <t>Opći prihodi i primici (011)</t>
  </si>
  <si>
    <t>Prihodi za posebne namjene (043)</t>
  </si>
  <si>
    <t>Pomoći (052) i (054)</t>
  </si>
  <si>
    <t>Ukupno 
(po izvorima)</t>
  </si>
  <si>
    <t>Donacije (061)</t>
  </si>
  <si>
    <t>Plan</t>
  </si>
  <si>
    <t>Ostale naknade građanima i kućanstvima iz proračuna</t>
  </si>
  <si>
    <t>Naknade građanima i kućanstvima na temelju osiguranja i druge naknade</t>
  </si>
  <si>
    <t>Izvršenje</t>
  </si>
  <si>
    <t>Indeks</t>
  </si>
  <si>
    <t>-</t>
  </si>
  <si>
    <t>PLAN</t>
  </si>
  <si>
    <t>IZVRŠENJE</t>
  </si>
  <si>
    <t>INDEKS</t>
  </si>
  <si>
    <t>Program - Projekt "E-škole"</t>
  </si>
  <si>
    <t xml:space="preserve">Naknada građanima i kućanstvima u </t>
  </si>
  <si>
    <t>Program - Mjera pripravništva</t>
  </si>
  <si>
    <t>U Svetom Martinu na Muri, 28.veljača 2022.</t>
  </si>
  <si>
    <t>(Mirjana Bregović)</t>
  </si>
  <si>
    <t>Javni poziv Općine</t>
  </si>
  <si>
    <t>Ukupno prihodi i primici za 2022. - IZVRŠENJE</t>
  </si>
  <si>
    <t>2022.</t>
  </si>
  <si>
    <t>Ukupno prihodi i primici za 2022.- PLAN</t>
  </si>
  <si>
    <t>IZVRŠENJE FINANCIJSKOG PLANA 
OSNOVNE ŠKOLE SVETI MARTIN NA MURI ZA 2022. GODINU</t>
  </si>
  <si>
    <t>KLASA: 400-02/23-01/01</t>
  </si>
  <si>
    <t>UR.BROJ: 2109-46/01-23-1</t>
  </si>
</sst>
</file>

<file path=xl/styles.xml><?xml version="1.0" encoding="utf-8"?>
<styleSheet xmlns="http://schemas.openxmlformats.org/spreadsheetml/2006/main">
  <numFmts count="1">
    <numFmt numFmtId="164" formatCode="#,##0.0"/>
  </numFmts>
  <fonts count="47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color indexed="8"/>
      <name val="MS Sans Serif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i/>
      <sz val="9.85"/>
      <color indexed="8"/>
      <name val="Arial"/>
      <family val="2"/>
      <charset val="238"/>
    </font>
    <font>
      <b/>
      <sz val="9.85"/>
      <color indexed="8"/>
      <name val="Arial"/>
      <family val="2"/>
      <charset val="238"/>
    </font>
    <font>
      <sz val="9.85"/>
      <color indexed="8"/>
      <name val="Arial"/>
      <family val="2"/>
      <charset val="238"/>
    </font>
    <font>
      <b/>
      <i/>
      <sz val="9.85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2" applyNumberFormat="0" applyAlignment="0" applyProtection="0"/>
    <xf numFmtId="0" fontId="5" fillId="17" borderId="3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2" applyNumberFormat="0" applyAlignment="0" applyProtection="0"/>
    <xf numFmtId="0" fontId="12" fillId="0" borderId="8" applyNumberFormat="0" applyFill="0" applyAlignment="0" applyProtection="0"/>
    <xf numFmtId="0" fontId="13" fillId="9" borderId="0" applyNumberFormat="0" applyBorder="0" applyAlignment="0" applyProtection="0"/>
    <xf numFmtId="0" fontId="41" fillId="0" borderId="0"/>
    <xf numFmtId="0" fontId="14" fillId="4" borderId="1" applyNumberFormat="0" applyFont="0" applyAlignment="0" applyProtection="0"/>
    <xf numFmtId="0" fontId="15" fillId="16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39">
    <xf numFmtId="0" fontId="0" fillId="0" borderId="0" xfId="0" applyNumberFormat="1" applyFill="1" applyBorder="1" applyAlignment="1" applyProtection="1"/>
    <xf numFmtId="0" fontId="18" fillId="0" borderId="0" xfId="0" applyFont="1"/>
    <xf numFmtId="0" fontId="20" fillId="18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wrapText="1"/>
    </xf>
    <xf numFmtId="1" fontId="18" fillId="0" borderId="0" xfId="0" applyNumberFormat="1" applyFont="1" applyAlignment="1">
      <alignment wrapText="1"/>
    </xf>
    <xf numFmtId="1" fontId="18" fillId="0" borderId="10" xfId="0" applyNumberFormat="1" applyFont="1" applyBorder="1" applyAlignment="1">
      <alignment wrapText="1"/>
    </xf>
    <xf numFmtId="3" fontId="18" fillId="0" borderId="11" xfId="0" applyNumberFormat="1" applyFont="1" applyBorder="1"/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quotePrefix="1" applyFont="1" applyBorder="1" applyAlignment="1">
      <alignment horizontal="left" vertical="center"/>
    </xf>
    <xf numFmtId="0" fontId="25" fillId="0" borderId="0" xfId="0" quotePrefix="1" applyFont="1" applyBorder="1" applyAlignment="1">
      <alignment horizontal="center" vertical="center"/>
    </xf>
    <xf numFmtId="0" fontId="25" fillId="0" borderId="0" xfId="0" quotePrefix="1" applyFont="1" applyBorder="1" applyAlignment="1">
      <alignment horizontal="left" vertical="center"/>
    </xf>
    <xf numFmtId="0" fontId="27" fillId="0" borderId="0" xfId="0" quotePrefix="1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6" fillId="0" borderId="0" xfId="0" quotePrefix="1" applyFont="1" applyBorder="1" applyAlignment="1">
      <alignment horizontal="left" vertical="center" wrapText="1"/>
    </xf>
    <xf numFmtId="0" fontId="27" fillId="0" borderId="0" xfId="0" quotePrefix="1" applyFont="1" applyBorder="1" applyAlignment="1">
      <alignment horizontal="left" vertical="center" wrapText="1"/>
    </xf>
    <xf numFmtId="0" fontId="26" fillId="0" borderId="0" xfId="0" quotePrefix="1" applyFont="1" applyBorder="1" applyAlignment="1">
      <alignment horizontal="left"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 applyProtection="1">
      <alignment horizontal="center" vertical="center"/>
    </xf>
    <xf numFmtId="3" fontId="29" fillId="0" borderId="0" xfId="0" applyNumberFormat="1" applyFont="1" applyFill="1" applyBorder="1" applyAlignment="1" applyProtection="1"/>
    <xf numFmtId="0" fontId="26" fillId="0" borderId="12" xfId="0" quotePrefix="1" applyFont="1" applyBorder="1" applyAlignment="1">
      <alignment horizontal="left" vertical="center" wrapText="1"/>
    </xf>
    <xf numFmtId="0" fontId="26" fillId="0" borderId="12" xfId="0" quotePrefix="1" applyFont="1" applyBorder="1" applyAlignment="1">
      <alignment horizontal="center" vertical="center" wrapText="1"/>
    </xf>
    <xf numFmtId="0" fontId="23" fillId="0" borderId="12" xfId="0" quotePrefix="1" applyNumberFormat="1" applyFont="1" applyFill="1" applyBorder="1" applyAlignment="1" applyProtection="1">
      <alignment horizontal="left" vertical="center"/>
    </xf>
    <xf numFmtId="0" fontId="22" fillId="0" borderId="0" xfId="0" quotePrefix="1" applyNumberFormat="1" applyFont="1" applyFill="1" applyBorder="1" applyAlignment="1" applyProtection="1">
      <alignment horizontal="center" vertical="center"/>
    </xf>
    <xf numFmtId="3" fontId="22" fillId="0" borderId="0" xfId="0" quotePrefix="1" applyNumberFormat="1" applyFont="1" applyFill="1" applyBorder="1" applyAlignment="1" applyProtection="1">
      <alignment horizontal="left"/>
    </xf>
    <xf numFmtId="3" fontId="23" fillId="0" borderId="0" xfId="0" quotePrefix="1" applyNumberFormat="1" applyFont="1" applyFill="1" applyBorder="1" applyAlignment="1" applyProtection="1">
      <alignment horizontal="left"/>
    </xf>
    <xf numFmtId="3" fontId="22" fillId="0" borderId="0" xfId="0" applyNumberFormat="1" applyFont="1" applyFill="1" applyBorder="1" applyAlignment="1" applyProtection="1"/>
    <xf numFmtId="3" fontId="23" fillId="0" borderId="0" xfId="0" quotePrefix="1" applyNumberFormat="1" applyFont="1" applyFill="1" applyBorder="1" applyAlignment="1" applyProtection="1">
      <alignment horizontal="left" wrapText="1"/>
    </xf>
    <xf numFmtId="3" fontId="23" fillId="0" borderId="0" xfId="0" applyNumberFormat="1" applyFont="1" applyFill="1" applyBorder="1" applyAlignment="1" applyProtection="1"/>
    <xf numFmtId="0" fontId="30" fillId="0" borderId="0" xfId="0" quotePrefix="1" applyFont="1" applyBorder="1" applyAlignment="1">
      <alignment horizontal="left" vertical="center"/>
    </xf>
    <xf numFmtId="3" fontId="22" fillId="0" borderId="0" xfId="0" applyNumberFormat="1" applyFont="1" applyFill="1" applyBorder="1" applyAlignment="1" applyProtection="1">
      <alignment horizontal="left"/>
    </xf>
    <xf numFmtId="0" fontId="31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center" vertical="center"/>
    </xf>
    <xf numFmtId="0" fontId="30" fillId="0" borderId="0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3" fillId="0" borderId="0" xfId="0" quotePrefix="1" applyNumberFormat="1" applyFont="1" applyFill="1" applyBorder="1" applyAlignment="1" applyProtection="1">
      <alignment horizontal="left"/>
    </xf>
    <xf numFmtId="0" fontId="32" fillId="0" borderId="0" xfId="0" applyNumberFormat="1" applyFont="1" applyFill="1" applyBorder="1" applyAlignment="1" applyProtection="1"/>
    <xf numFmtId="0" fontId="24" fillId="0" borderId="0" xfId="0" applyNumberFormat="1" applyFont="1" applyFill="1" applyBorder="1" applyAlignment="1" applyProtection="1">
      <alignment horizontal="left" wrapText="1"/>
    </xf>
    <xf numFmtId="0" fontId="31" fillId="0" borderId="0" xfId="0" applyNumberFormat="1" applyFont="1" applyFill="1" applyBorder="1" applyAlignment="1" applyProtection="1">
      <alignment wrapText="1"/>
    </xf>
    <xf numFmtId="0" fontId="30" fillId="0" borderId="13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left" wrapText="1"/>
    </xf>
    <xf numFmtId="0" fontId="30" fillId="0" borderId="12" xfId="0" quotePrefix="1" applyFont="1" applyBorder="1" applyAlignment="1">
      <alignment horizontal="center" wrapText="1"/>
    </xf>
    <xf numFmtId="0" fontId="30" fillId="0" borderId="12" xfId="0" quotePrefix="1" applyNumberFormat="1" applyFont="1" applyFill="1" applyBorder="1" applyAlignment="1" applyProtection="1">
      <alignment horizontal="left"/>
    </xf>
    <xf numFmtId="0" fontId="23" fillId="0" borderId="14" xfId="0" applyNumberFormat="1" applyFont="1" applyFill="1" applyBorder="1" applyAlignment="1" applyProtection="1">
      <alignment horizontal="center" wrapText="1"/>
    </xf>
    <xf numFmtId="3" fontId="30" fillId="0" borderId="14" xfId="0" applyNumberFormat="1" applyFont="1" applyBorder="1" applyAlignment="1">
      <alignment horizontal="right"/>
    </xf>
    <xf numFmtId="0" fontId="24" fillId="0" borderId="0" xfId="0" quotePrefix="1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21" fillId="18" borderId="0" xfId="0" applyNumberFormat="1" applyFont="1" applyFill="1" applyBorder="1" applyAlignment="1" applyProtection="1">
      <alignment horizontal="center"/>
    </xf>
    <xf numFmtId="0" fontId="20" fillId="18" borderId="0" xfId="0" applyNumberFormat="1" applyFont="1" applyFill="1" applyBorder="1" applyAlignment="1" applyProtection="1">
      <alignment wrapText="1"/>
    </xf>
    <xf numFmtId="0" fontId="23" fillId="0" borderId="0" xfId="0" applyFont="1" applyBorder="1" applyAlignment="1">
      <alignment horizontal="center" vertical="center" wrapText="1"/>
    </xf>
    <xf numFmtId="0" fontId="33" fillId="20" borderId="13" xfId="0" applyFont="1" applyFill="1" applyBorder="1" applyAlignment="1">
      <alignment horizontal="left"/>
    </xf>
    <xf numFmtId="3" fontId="30" fillId="20" borderId="14" xfId="0" applyNumberFormat="1" applyFont="1" applyFill="1" applyBorder="1" applyAlignment="1">
      <alignment horizontal="right"/>
    </xf>
    <xf numFmtId="3" fontId="30" fillId="20" borderId="14" xfId="0" applyNumberFormat="1" applyFont="1" applyFill="1" applyBorder="1" applyAlignment="1" applyProtection="1">
      <alignment horizontal="right" wrapText="1"/>
    </xf>
    <xf numFmtId="0" fontId="18" fillId="20" borderId="12" xfId="0" applyNumberFormat="1" applyFont="1" applyFill="1" applyBorder="1" applyAlignment="1" applyProtection="1"/>
    <xf numFmtId="3" fontId="30" fillId="0" borderId="14" xfId="0" applyNumberFormat="1" applyFont="1" applyFill="1" applyBorder="1" applyAlignment="1">
      <alignment horizontal="right"/>
    </xf>
    <xf numFmtId="3" fontId="30" fillId="21" borderId="13" xfId="0" quotePrefix="1" applyNumberFormat="1" applyFont="1" applyFill="1" applyBorder="1" applyAlignment="1">
      <alignment horizontal="right"/>
    </xf>
    <xf numFmtId="3" fontId="30" fillId="20" borderId="13" xfId="0" quotePrefix="1" applyNumberFormat="1" applyFont="1" applyFill="1" applyBorder="1" applyAlignment="1">
      <alignment horizontal="right"/>
    </xf>
    <xf numFmtId="3" fontId="31" fillId="0" borderId="0" xfId="0" applyNumberFormat="1" applyFont="1" applyFill="1" applyBorder="1" applyAlignment="1" applyProtection="1"/>
    <xf numFmtId="0" fontId="42" fillId="0" borderId="0" xfId="0" applyNumberFormat="1" applyFont="1" applyFill="1" applyBorder="1" applyAlignment="1" applyProtection="1"/>
    <xf numFmtId="0" fontId="22" fillId="0" borderId="0" xfId="0" applyNumberFormat="1" applyFont="1" applyFill="1" applyBorder="1" applyAlignment="1" applyProtection="1">
      <alignment horizontal="right"/>
    </xf>
    <xf numFmtId="0" fontId="23" fillId="22" borderId="15" xfId="0" applyNumberFormat="1" applyFont="1" applyFill="1" applyBorder="1" applyAlignment="1" applyProtection="1">
      <alignment horizontal="center"/>
    </xf>
    <xf numFmtId="0" fontId="23" fillId="22" borderId="16" xfId="0" applyNumberFormat="1" applyFont="1" applyFill="1" applyBorder="1" applyAlignment="1" applyProtection="1">
      <alignment wrapText="1"/>
    </xf>
    <xf numFmtId="3" fontId="23" fillId="22" borderId="16" xfId="0" applyNumberFormat="1" applyFont="1" applyFill="1" applyBorder="1" applyAlignment="1" applyProtection="1"/>
    <xf numFmtId="0" fontId="23" fillId="0" borderId="19" xfId="0" applyNumberFormat="1" applyFont="1" applyFill="1" applyBorder="1" applyAlignment="1" applyProtection="1">
      <alignment horizontal="center"/>
    </xf>
    <xf numFmtId="0" fontId="35" fillId="23" borderId="15" xfId="0" applyNumberFormat="1" applyFont="1" applyFill="1" applyBorder="1" applyAlignment="1" applyProtection="1">
      <alignment horizontal="center"/>
    </xf>
    <xf numFmtId="0" fontId="35" fillId="23" borderId="16" xfId="0" applyNumberFormat="1" applyFont="1" applyFill="1" applyBorder="1" applyAlignment="1" applyProtection="1">
      <alignment wrapText="1"/>
    </xf>
    <xf numFmtId="3" fontId="35" fillId="23" borderId="17" xfId="0" applyNumberFormat="1" applyFont="1" applyFill="1" applyBorder="1" applyAlignment="1" applyProtection="1"/>
    <xf numFmtId="3" fontId="35" fillId="23" borderId="20" xfId="0" applyNumberFormat="1" applyFont="1" applyFill="1" applyBorder="1" applyAlignment="1" applyProtection="1"/>
    <xf numFmtId="3" fontId="35" fillId="23" borderId="18" xfId="0" applyNumberFormat="1" applyFont="1" applyFill="1" applyBorder="1" applyAlignment="1" applyProtection="1"/>
    <xf numFmtId="3" fontId="35" fillId="23" borderId="16" xfId="0" applyNumberFormat="1" applyFont="1" applyFill="1" applyBorder="1" applyAlignment="1" applyProtection="1"/>
    <xf numFmtId="0" fontId="23" fillId="22" borderId="15" xfId="0" applyNumberFormat="1" applyFont="1" applyFill="1" applyBorder="1" applyAlignment="1" applyProtection="1">
      <alignment horizontal="center" vertical="center"/>
    </xf>
    <xf numFmtId="3" fontId="23" fillId="22" borderId="17" xfId="0" applyNumberFormat="1" applyFont="1" applyFill="1" applyBorder="1" applyAlignment="1" applyProtection="1">
      <alignment vertical="center"/>
    </xf>
    <xf numFmtId="3" fontId="23" fillId="22" borderId="18" xfId="0" applyNumberFormat="1" applyFont="1" applyFill="1" applyBorder="1" applyAlignment="1" applyProtection="1">
      <alignment vertical="center"/>
    </xf>
    <xf numFmtId="3" fontId="23" fillId="22" borderId="16" xfId="0" applyNumberFormat="1" applyFont="1" applyFill="1" applyBorder="1" applyAlignment="1" applyProtection="1">
      <alignment vertical="center"/>
    </xf>
    <xf numFmtId="0" fontId="23" fillId="0" borderId="21" xfId="0" applyNumberFormat="1" applyFont="1" applyFill="1" applyBorder="1" applyAlignment="1" applyProtection="1">
      <alignment wrapText="1"/>
    </xf>
    <xf numFmtId="3" fontId="23" fillId="0" borderId="21" xfId="0" applyNumberFormat="1" applyFont="1" applyFill="1" applyBorder="1" applyAlignment="1" applyProtection="1"/>
    <xf numFmtId="3" fontId="35" fillId="23" borderId="22" xfId="0" applyNumberFormat="1" applyFont="1" applyFill="1" applyBorder="1" applyAlignment="1" applyProtection="1"/>
    <xf numFmtId="3" fontId="22" fillId="0" borderId="22" xfId="0" applyNumberFormat="1" applyFont="1" applyFill="1" applyBorder="1" applyAlignment="1" applyProtection="1"/>
    <xf numFmtId="3" fontId="23" fillId="22" borderId="22" xfId="0" applyNumberFormat="1" applyFont="1" applyFill="1" applyBorder="1" applyAlignment="1" applyProtection="1">
      <alignment vertical="center"/>
    </xf>
    <xf numFmtId="0" fontId="23" fillId="0" borderId="0" xfId="0" quotePrefix="1" applyNumberFormat="1" applyFont="1" applyFill="1" applyBorder="1" applyAlignment="1" applyProtection="1">
      <alignment horizontal="left" vertical="center"/>
    </xf>
    <xf numFmtId="1" fontId="19" fillId="19" borderId="24" xfId="0" applyNumberFormat="1" applyFont="1" applyFill="1" applyBorder="1" applyAlignment="1">
      <alignment horizontal="right" vertical="top" wrapText="1"/>
    </xf>
    <xf numFmtId="1" fontId="38" fillId="0" borderId="17" xfId="0" applyNumberFormat="1" applyFont="1" applyBorder="1" applyAlignment="1">
      <alignment wrapText="1"/>
    </xf>
    <xf numFmtId="3" fontId="18" fillId="0" borderId="25" xfId="0" applyNumberFormat="1" applyFont="1" applyBorder="1"/>
    <xf numFmtId="3" fontId="18" fillId="0" borderId="14" xfId="0" applyNumberFormat="1" applyFont="1" applyBorder="1" applyAlignment="1">
      <alignment horizontal="right" vertical="center" wrapText="1"/>
    </xf>
    <xf numFmtId="3" fontId="18" fillId="0" borderId="14" xfId="0" applyNumberFormat="1" applyFont="1" applyBorder="1"/>
    <xf numFmtId="3" fontId="18" fillId="0" borderId="14" xfId="0" applyNumberFormat="1" applyFont="1" applyBorder="1" applyAlignment="1">
      <alignment horizontal="center" wrapText="1"/>
    </xf>
    <xf numFmtId="3" fontId="18" fillId="0" borderId="14" xfId="0" applyNumberFormat="1" applyFont="1" applyBorder="1" applyAlignment="1">
      <alignment horizontal="center" vertical="center" wrapText="1"/>
    </xf>
    <xf numFmtId="3" fontId="18" fillId="0" borderId="26" xfId="0" applyNumberFormat="1" applyFont="1" applyBorder="1" applyAlignment="1">
      <alignment horizontal="right" vertical="center" wrapText="1"/>
    </xf>
    <xf numFmtId="3" fontId="18" fillId="0" borderId="26" xfId="0" applyNumberFormat="1" applyFont="1" applyBorder="1"/>
    <xf numFmtId="3" fontId="18" fillId="0" borderId="27" xfId="0" applyNumberFormat="1" applyFont="1" applyBorder="1"/>
    <xf numFmtId="3" fontId="18" fillId="0" borderId="28" xfId="0" applyNumberFormat="1" applyFont="1" applyBorder="1"/>
    <xf numFmtId="1" fontId="37" fillId="19" borderId="10" xfId="0" applyNumberFormat="1" applyFont="1" applyFill="1" applyBorder="1" applyAlignment="1">
      <alignment horizontal="left" wrapText="1"/>
    </xf>
    <xf numFmtId="1" fontId="37" fillId="19" borderId="29" xfId="0" applyNumberFormat="1" applyFont="1" applyFill="1" applyBorder="1" applyAlignment="1">
      <alignment horizontal="right" vertical="top" wrapText="1"/>
    </xf>
    <xf numFmtId="0" fontId="39" fillId="0" borderId="30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 wrapText="1"/>
    </xf>
    <xf numFmtId="1" fontId="18" fillId="0" borderId="33" xfId="0" applyNumberFormat="1" applyFont="1" applyBorder="1" applyAlignment="1">
      <alignment horizontal="left" wrapText="1"/>
    </xf>
    <xf numFmtId="1" fontId="18" fillId="0" borderId="34" xfId="0" applyNumberFormat="1" applyFont="1" applyBorder="1" applyAlignment="1">
      <alignment horizontal="left" wrapText="1"/>
    </xf>
    <xf numFmtId="0" fontId="40" fillId="18" borderId="28" xfId="0" applyNumberFormat="1" applyFont="1" applyFill="1" applyBorder="1" applyAlignment="1" applyProtection="1">
      <alignment horizontal="center" vertical="top" wrapText="1"/>
    </xf>
    <xf numFmtId="0" fontId="40" fillId="18" borderId="35" xfId="0" applyNumberFormat="1" applyFont="1" applyFill="1" applyBorder="1" applyAlignment="1" applyProtection="1">
      <alignment horizontal="center" vertical="top" wrapText="1"/>
    </xf>
    <xf numFmtId="0" fontId="35" fillId="24" borderId="22" xfId="0" applyNumberFormat="1" applyFont="1" applyFill="1" applyBorder="1" applyAlignment="1" applyProtection="1">
      <alignment horizontal="left" vertical="center"/>
    </xf>
    <xf numFmtId="0" fontId="29" fillId="24" borderId="22" xfId="0" applyNumberFormat="1" applyFont="1" applyFill="1" applyBorder="1" applyAlignment="1" applyProtection="1">
      <alignment horizontal="left" vertical="center"/>
    </xf>
    <xf numFmtId="0" fontId="29" fillId="24" borderId="22" xfId="0" applyNumberFormat="1" applyFont="1" applyFill="1" applyBorder="1" applyAlignment="1" applyProtection="1">
      <alignment horizontal="center" vertical="center"/>
    </xf>
    <xf numFmtId="0" fontId="35" fillId="24" borderId="22" xfId="0" applyNumberFormat="1" applyFont="1" applyFill="1" applyBorder="1" applyAlignment="1" applyProtection="1">
      <alignment horizontal="center" vertical="center"/>
    </xf>
    <xf numFmtId="0" fontId="23" fillId="22" borderId="37" xfId="0" applyNumberFormat="1" applyFont="1" applyFill="1" applyBorder="1" applyAlignment="1" applyProtection="1">
      <alignment horizontal="center" vertical="center"/>
    </xf>
    <xf numFmtId="0" fontId="23" fillId="22" borderId="38" xfId="0" applyNumberFormat="1" applyFont="1" applyFill="1" applyBorder="1" applyAlignment="1" applyProtection="1">
      <alignment vertical="center" wrapText="1"/>
    </xf>
    <xf numFmtId="3" fontId="23" fillId="22" borderId="38" xfId="0" applyNumberFormat="1" applyFont="1" applyFill="1" applyBorder="1" applyAlignment="1" applyProtection="1">
      <alignment vertical="center"/>
    </xf>
    <xf numFmtId="3" fontId="22" fillId="0" borderId="21" xfId="0" applyNumberFormat="1" applyFont="1" applyFill="1" applyBorder="1" applyAlignment="1" applyProtection="1"/>
    <xf numFmtId="0" fontId="22" fillId="0" borderId="19" xfId="0" applyNumberFormat="1" applyFont="1" applyFill="1" applyBorder="1" applyAlignment="1" applyProtection="1">
      <alignment horizontal="center"/>
    </xf>
    <xf numFmtId="0" fontId="22" fillId="0" borderId="21" xfId="0" applyNumberFormat="1" applyFont="1" applyFill="1" applyBorder="1" applyAlignment="1" applyProtection="1">
      <alignment wrapText="1"/>
    </xf>
    <xf numFmtId="0" fontId="23" fillId="22" borderId="37" xfId="0" applyNumberFormat="1" applyFont="1" applyFill="1" applyBorder="1" applyAlignment="1" applyProtection="1">
      <alignment horizontal="center"/>
    </xf>
    <xf numFmtId="0" fontId="22" fillId="0" borderId="15" xfId="0" applyNumberFormat="1" applyFont="1" applyFill="1" applyBorder="1" applyAlignment="1" applyProtection="1">
      <alignment horizontal="center"/>
    </xf>
    <xf numFmtId="0" fontId="22" fillId="0" borderId="16" xfId="0" applyNumberFormat="1" applyFont="1" applyFill="1" applyBorder="1" applyAlignment="1" applyProtection="1">
      <alignment wrapText="1"/>
    </xf>
    <xf numFmtId="3" fontId="22" fillId="0" borderId="17" xfId="0" applyNumberFormat="1" applyFont="1" applyFill="1" applyBorder="1" applyAlignment="1" applyProtection="1"/>
    <xf numFmtId="3" fontId="22" fillId="0" borderId="18" xfId="0" applyNumberFormat="1" applyFont="1" applyFill="1" applyBorder="1" applyAlignment="1" applyProtection="1"/>
    <xf numFmtId="3" fontId="22" fillId="0" borderId="16" xfId="0" applyNumberFormat="1" applyFont="1" applyFill="1" applyBorder="1" applyAlignment="1" applyProtection="1"/>
    <xf numFmtId="3" fontId="22" fillId="0" borderId="20" xfId="0" applyNumberFormat="1" applyFont="1" applyFill="1" applyBorder="1" applyAlignment="1" applyProtection="1"/>
    <xf numFmtId="3" fontId="18" fillId="0" borderId="14" xfId="0" applyNumberFormat="1" applyFont="1" applyBorder="1" applyAlignment="1">
      <alignment horizontal="center" vertical="center"/>
    </xf>
    <xf numFmtId="0" fontId="20" fillId="18" borderId="31" xfId="0" applyNumberFormat="1" applyFont="1" applyFill="1" applyBorder="1" applyAlignment="1" applyProtection="1">
      <alignment horizontal="center" vertical="center" wrapText="1"/>
    </xf>
    <xf numFmtId="0" fontId="20" fillId="18" borderId="11" xfId="0" applyNumberFormat="1" applyFont="1" applyFill="1" applyBorder="1" applyAlignment="1" applyProtection="1">
      <alignment horizontal="center" vertical="center" wrapText="1"/>
    </xf>
    <xf numFmtId="0" fontId="20" fillId="18" borderId="19" xfId="0" applyNumberFormat="1" applyFont="1" applyFill="1" applyBorder="1" applyAlignment="1" applyProtection="1">
      <alignment horizontal="center" vertical="center" wrapText="1"/>
    </xf>
    <xf numFmtId="0" fontId="20" fillId="18" borderId="25" xfId="0" applyNumberFormat="1" applyFont="1" applyFill="1" applyBorder="1" applyAlignment="1" applyProtection="1">
      <alignment horizontal="center" vertical="center" wrapText="1"/>
    </xf>
    <xf numFmtId="0" fontId="35" fillId="24" borderId="22" xfId="0" applyNumberFormat="1" applyFont="1" applyFill="1" applyBorder="1" applyAlignment="1" applyProtection="1">
      <alignment horizontal="center" vertical="center" wrapText="1"/>
    </xf>
    <xf numFmtId="3" fontId="30" fillId="21" borderId="14" xfId="0" quotePrefix="1" applyNumberFormat="1" applyFont="1" applyFill="1" applyBorder="1" applyAlignment="1">
      <alignment horizontal="right"/>
    </xf>
    <xf numFmtId="0" fontId="18" fillId="0" borderId="39" xfId="0" applyFont="1" applyBorder="1"/>
    <xf numFmtId="0" fontId="39" fillId="0" borderId="21" xfId="0" applyFont="1" applyBorder="1" applyAlignment="1">
      <alignment horizontal="center" vertical="center" wrapText="1"/>
    </xf>
    <xf numFmtId="3" fontId="18" fillId="0" borderId="13" xfId="0" applyNumberFormat="1" applyFont="1" applyBorder="1" applyAlignment="1">
      <alignment horizontal="center" vertical="center" wrapText="1"/>
    </xf>
    <xf numFmtId="3" fontId="18" fillId="0" borderId="13" xfId="0" applyNumberFormat="1" applyFont="1" applyBorder="1"/>
    <xf numFmtId="3" fontId="18" fillId="0" borderId="41" xfId="0" applyNumberFormat="1" applyFont="1" applyBorder="1"/>
    <xf numFmtId="3" fontId="18" fillId="0" borderId="38" xfId="0" applyNumberFormat="1" applyFont="1" applyBorder="1"/>
    <xf numFmtId="1" fontId="38" fillId="0" borderId="17" xfId="0" applyNumberFormat="1" applyFont="1" applyBorder="1" applyAlignment="1">
      <alignment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/>
    </xf>
    <xf numFmtId="164" fontId="18" fillId="0" borderId="28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164" fontId="18" fillId="0" borderId="14" xfId="0" applyNumberFormat="1" applyFont="1" applyBorder="1" applyAlignment="1">
      <alignment horizontal="right" wrapText="1"/>
    </xf>
    <xf numFmtId="164" fontId="18" fillId="0" borderId="43" xfId="0" applyNumberFormat="1" applyFont="1" applyBorder="1" applyAlignment="1">
      <alignment horizontal="right"/>
    </xf>
    <xf numFmtId="164" fontId="18" fillId="0" borderId="44" xfId="0" applyNumberFormat="1" applyFont="1" applyBorder="1" applyAlignment="1">
      <alignment horizontal="right"/>
    </xf>
    <xf numFmtId="164" fontId="18" fillId="0" borderId="45" xfId="0" applyNumberFormat="1" applyFont="1" applyBorder="1" applyAlignment="1">
      <alignment horizontal="right"/>
    </xf>
    <xf numFmtId="164" fontId="18" fillId="0" borderId="42" xfId="0" applyNumberFormat="1" applyFont="1" applyBorder="1" applyAlignment="1">
      <alignment horizontal="right"/>
    </xf>
    <xf numFmtId="0" fontId="20" fillId="18" borderId="46" xfId="0" applyNumberFormat="1" applyFont="1" applyFill="1" applyBorder="1" applyAlignment="1" applyProtection="1">
      <alignment horizontal="center" vertical="center" wrapText="1"/>
    </xf>
    <xf numFmtId="0" fontId="40" fillId="18" borderId="36" xfId="0" applyNumberFormat="1" applyFont="1" applyFill="1" applyBorder="1" applyAlignment="1" applyProtection="1">
      <alignment horizontal="center" vertical="top" wrapText="1"/>
    </xf>
    <xf numFmtId="0" fontId="40" fillId="0" borderId="47" xfId="0" applyNumberFormat="1" applyFont="1" applyFill="1" applyBorder="1" applyAlignment="1" applyProtection="1"/>
    <xf numFmtId="0" fontId="35" fillId="0" borderId="0" xfId="0" applyNumberFormat="1" applyFont="1" applyFill="1" applyBorder="1" applyAlignment="1" applyProtection="1">
      <alignment vertical="center"/>
    </xf>
    <xf numFmtId="0" fontId="20" fillId="18" borderId="30" xfId="0" applyNumberFormat="1" applyFont="1" applyFill="1" applyBorder="1" applyAlignment="1" applyProtection="1">
      <alignment horizontal="center" vertical="center" wrapText="1"/>
    </xf>
    <xf numFmtId="0" fontId="20" fillId="18" borderId="37" xfId="0" applyNumberFormat="1" applyFont="1" applyFill="1" applyBorder="1" applyAlignment="1" applyProtection="1">
      <alignment horizontal="center" vertical="center" wrapText="1"/>
    </xf>
    <xf numFmtId="0" fontId="22" fillId="24" borderId="39" xfId="0" applyNumberFormat="1" applyFont="1" applyFill="1" applyBorder="1" applyAlignment="1" applyProtection="1"/>
    <xf numFmtId="0" fontId="23" fillId="22" borderId="25" xfId="0" applyNumberFormat="1" applyFont="1" applyFill="1" applyBorder="1" applyAlignment="1" applyProtection="1">
      <alignment horizontal="center" vertical="center"/>
    </xf>
    <xf numFmtId="0" fontId="23" fillId="22" borderId="23" xfId="0" applyNumberFormat="1" applyFont="1" applyFill="1" applyBorder="1" applyAlignment="1" applyProtection="1">
      <alignment vertical="center" wrapText="1"/>
    </xf>
    <xf numFmtId="0" fontId="23" fillId="22" borderId="42" xfId="0" applyNumberFormat="1" applyFont="1" applyFill="1" applyBorder="1" applyAlignment="1" applyProtection="1"/>
    <xf numFmtId="0" fontId="35" fillId="23" borderId="23" xfId="0" applyNumberFormat="1" applyFont="1" applyFill="1" applyBorder="1" applyAlignment="1" applyProtection="1">
      <alignment horizontal="center"/>
    </xf>
    <xf numFmtId="0" fontId="35" fillId="23" borderId="23" xfId="0" applyNumberFormat="1" applyFont="1" applyFill="1" applyBorder="1" applyAlignment="1" applyProtection="1">
      <alignment wrapText="1"/>
    </xf>
    <xf numFmtId="0" fontId="22" fillId="0" borderId="23" xfId="0" applyNumberFormat="1" applyFont="1" applyFill="1" applyBorder="1" applyAlignment="1" applyProtection="1">
      <alignment horizontal="center"/>
    </xf>
    <xf numFmtId="0" fontId="22" fillId="0" borderId="23" xfId="0" applyNumberFormat="1" applyFont="1" applyFill="1" applyBorder="1" applyAlignment="1" applyProtection="1">
      <alignment wrapText="1"/>
    </xf>
    <xf numFmtId="0" fontId="23" fillId="0" borderId="42" xfId="0" applyNumberFormat="1" applyFont="1" applyFill="1" applyBorder="1" applyAlignment="1" applyProtection="1"/>
    <xf numFmtId="0" fontId="22" fillId="0" borderId="42" xfId="0" applyNumberFormat="1" applyFont="1" applyFill="1" applyBorder="1" applyAlignment="1" applyProtection="1"/>
    <xf numFmtId="0" fontId="23" fillId="22" borderId="23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wrapText="1"/>
    </xf>
    <xf numFmtId="3" fontId="23" fillId="0" borderId="24" xfId="0" applyNumberFormat="1" applyFont="1" applyFill="1" applyBorder="1" applyAlignment="1" applyProtection="1"/>
    <xf numFmtId="3" fontId="22" fillId="0" borderId="16" xfId="0" applyNumberFormat="1" applyFont="1" applyFill="1" applyBorder="1" applyAlignment="1" applyProtection="1">
      <alignment horizontal="right"/>
    </xf>
    <xf numFmtId="164" fontId="22" fillId="0" borderId="16" xfId="0" applyNumberFormat="1" applyFont="1" applyFill="1" applyBorder="1" applyAlignment="1" applyProtection="1">
      <alignment horizontal="right"/>
    </xf>
    <xf numFmtId="164" fontId="22" fillId="0" borderId="17" xfId="0" applyNumberFormat="1" applyFont="1" applyFill="1" applyBorder="1" applyAlignment="1" applyProtection="1">
      <alignment horizontal="right"/>
    </xf>
    <xf numFmtId="164" fontId="22" fillId="22" borderId="17" xfId="0" applyNumberFormat="1" applyFont="1" applyFill="1" applyBorder="1" applyAlignment="1" applyProtection="1">
      <alignment horizontal="right" vertical="center"/>
    </xf>
    <xf numFmtId="164" fontId="29" fillId="23" borderId="17" xfId="0" applyNumberFormat="1" applyFont="1" applyFill="1" applyBorder="1" applyAlignment="1" applyProtection="1">
      <alignment horizontal="right"/>
    </xf>
    <xf numFmtId="164" fontId="22" fillId="22" borderId="23" xfId="0" applyNumberFormat="1" applyFont="1" applyFill="1" applyBorder="1" applyAlignment="1" applyProtection="1">
      <alignment horizontal="right" vertical="center"/>
    </xf>
    <xf numFmtId="164" fontId="22" fillId="22" borderId="16" xfId="0" applyNumberFormat="1" applyFont="1" applyFill="1" applyBorder="1" applyAlignment="1" applyProtection="1">
      <alignment horizontal="right" vertical="center"/>
    </xf>
    <xf numFmtId="164" fontId="29" fillId="23" borderId="16" xfId="0" applyNumberFormat="1" applyFont="1" applyFill="1" applyBorder="1" applyAlignment="1" applyProtection="1">
      <alignment horizontal="right"/>
    </xf>
    <xf numFmtId="3" fontId="22" fillId="22" borderId="16" xfId="0" applyNumberFormat="1" applyFont="1" applyFill="1" applyBorder="1" applyAlignment="1" applyProtection="1">
      <alignment horizontal="right" vertical="center"/>
    </xf>
    <xf numFmtId="3" fontId="29" fillId="23" borderId="16" xfId="0" applyNumberFormat="1" applyFont="1" applyFill="1" applyBorder="1" applyAlignment="1" applyProtection="1">
      <alignment horizontal="right"/>
    </xf>
    <xf numFmtId="3" fontId="29" fillId="23" borderId="16" xfId="0" quotePrefix="1" applyNumberFormat="1" applyFont="1" applyFill="1" applyBorder="1" applyAlignment="1" applyProtection="1">
      <alignment horizontal="right"/>
    </xf>
    <xf numFmtId="3" fontId="22" fillId="22" borderId="18" xfId="0" applyNumberFormat="1" applyFont="1" applyFill="1" applyBorder="1" applyAlignment="1" applyProtection="1">
      <alignment horizontal="right" vertical="center"/>
    </xf>
    <xf numFmtId="3" fontId="29" fillId="23" borderId="18" xfId="0" applyNumberFormat="1" applyFont="1" applyFill="1" applyBorder="1" applyAlignment="1" applyProtection="1">
      <alignment horizontal="right"/>
    </xf>
    <xf numFmtId="3" fontId="22" fillId="0" borderId="18" xfId="0" applyNumberFormat="1" applyFont="1" applyFill="1" applyBorder="1" applyAlignment="1" applyProtection="1">
      <alignment horizontal="right"/>
    </xf>
    <xf numFmtId="3" fontId="29" fillId="23" borderId="20" xfId="0" applyNumberFormat="1" applyFont="1" applyFill="1" applyBorder="1" applyAlignment="1" applyProtection="1">
      <alignment horizontal="right"/>
    </xf>
    <xf numFmtId="3" fontId="22" fillId="0" borderId="20" xfId="0" applyNumberFormat="1" applyFont="1" applyFill="1" applyBorder="1" applyAlignment="1" applyProtection="1">
      <alignment horizontal="right"/>
    </xf>
    <xf numFmtId="0" fontId="22" fillId="22" borderId="42" xfId="0" applyNumberFormat="1" applyFont="1" applyFill="1" applyBorder="1" applyAlignment="1" applyProtection="1"/>
    <xf numFmtId="0" fontId="22" fillId="22" borderId="42" xfId="0" applyNumberFormat="1" applyFont="1" applyFill="1" applyBorder="1" applyAlignment="1" applyProtection="1">
      <alignment horizontal="right"/>
    </xf>
    <xf numFmtId="0" fontId="22" fillId="23" borderId="42" xfId="0" applyNumberFormat="1" applyFont="1" applyFill="1" applyBorder="1" applyAlignment="1" applyProtection="1">
      <alignment horizontal="right"/>
    </xf>
    <xf numFmtId="0" fontId="22" fillId="0" borderId="42" xfId="0" applyNumberFormat="1" applyFont="1" applyFill="1" applyBorder="1" applyAlignment="1" applyProtection="1">
      <alignment horizontal="right"/>
    </xf>
    <xf numFmtId="0" fontId="22" fillId="22" borderId="42" xfId="0" applyNumberFormat="1" applyFont="1" applyFill="1" applyBorder="1" applyAlignment="1" applyProtection="1">
      <alignment horizontal="right" vertical="center"/>
    </xf>
    <xf numFmtId="164" fontId="22" fillId="22" borderId="45" xfId="0" applyNumberFormat="1" applyFont="1" applyFill="1" applyBorder="1" applyAlignment="1" applyProtection="1">
      <alignment horizontal="right"/>
    </xf>
    <xf numFmtId="164" fontId="22" fillId="23" borderId="42" xfId="0" applyNumberFormat="1" applyFont="1" applyFill="1" applyBorder="1" applyAlignment="1" applyProtection="1">
      <alignment horizontal="right"/>
    </xf>
    <xf numFmtId="164" fontId="22" fillId="0" borderId="42" xfId="0" applyNumberFormat="1" applyFont="1" applyFill="1" applyBorder="1" applyAlignment="1" applyProtection="1">
      <alignment horizontal="right"/>
    </xf>
    <xf numFmtId="164" fontId="22" fillId="22" borderId="42" xfId="0" applyNumberFormat="1" applyFont="1" applyFill="1" applyBorder="1" applyAlignment="1" applyProtection="1">
      <alignment horizontal="right"/>
    </xf>
    <xf numFmtId="164" fontId="22" fillId="24" borderId="39" xfId="0" applyNumberFormat="1" applyFont="1" applyFill="1" applyBorder="1" applyAlignment="1" applyProtection="1">
      <alignment horizontal="right"/>
    </xf>
    <xf numFmtId="164" fontId="23" fillId="22" borderId="42" xfId="0" applyNumberFormat="1" applyFont="1" applyFill="1" applyBorder="1" applyAlignment="1" applyProtection="1">
      <alignment horizontal="right"/>
    </xf>
    <xf numFmtId="164" fontId="23" fillId="23" borderId="42" xfId="0" applyNumberFormat="1" applyFont="1" applyFill="1" applyBorder="1" applyAlignment="1" applyProtection="1">
      <alignment horizontal="right"/>
    </xf>
    <xf numFmtId="164" fontId="23" fillId="0" borderId="42" xfId="0" applyNumberFormat="1" applyFont="1" applyFill="1" applyBorder="1" applyAlignment="1" applyProtection="1">
      <alignment horizontal="right"/>
    </xf>
    <xf numFmtId="164" fontId="22" fillId="22" borderId="38" xfId="0" applyNumberFormat="1" applyFont="1" applyFill="1" applyBorder="1" applyAlignment="1" applyProtection="1">
      <alignment horizontal="right" vertical="center"/>
    </xf>
    <xf numFmtId="164" fontId="22" fillId="22" borderId="16" xfId="0" applyNumberFormat="1" applyFont="1" applyFill="1" applyBorder="1" applyAlignment="1" applyProtection="1">
      <alignment horizontal="right"/>
    </xf>
    <xf numFmtId="164" fontId="23" fillId="0" borderId="0" xfId="0" applyNumberFormat="1" applyFont="1" applyBorder="1" applyAlignment="1">
      <alignment horizontal="right" vertical="center" wrapText="1"/>
    </xf>
    <xf numFmtId="0" fontId="23" fillId="0" borderId="14" xfId="0" applyFont="1" applyBorder="1" applyAlignment="1">
      <alignment horizontal="center" wrapText="1"/>
    </xf>
    <xf numFmtId="164" fontId="23" fillId="0" borderId="14" xfId="0" applyNumberFormat="1" applyFont="1" applyBorder="1" applyAlignment="1">
      <alignment horizontal="center" vertical="center" wrapText="1"/>
    </xf>
    <xf numFmtId="164" fontId="23" fillId="25" borderId="14" xfId="0" applyNumberFormat="1" applyFont="1" applyFill="1" applyBorder="1" applyAlignment="1">
      <alignment horizontal="right" wrapText="1"/>
    </xf>
    <xf numFmtId="164" fontId="23" fillId="20" borderId="14" xfId="0" applyNumberFormat="1" applyFont="1" applyFill="1" applyBorder="1" applyAlignment="1">
      <alignment horizontal="right" wrapText="1"/>
    </xf>
    <xf numFmtId="164" fontId="23" fillId="0" borderId="14" xfId="0" applyNumberFormat="1" applyFont="1" applyBorder="1" applyAlignment="1">
      <alignment horizontal="right" wrapText="1"/>
    </xf>
    <xf numFmtId="3" fontId="19" fillId="0" borderId="22" xfId="0" applyNumberFormat="1" applyFont="1" applyFill="1" applyBorder="1" applyAlignment="1" applyProtection="1"/>
    <xf numFmtId="3" fontId="19" fillId="22" borderId="22" xfId="0" applyNumberFormat="1" applyFont="1" applyFill="1" applyBorder="1" applyAlignment="1" applyProtection="1"/>
    <xf numFmtId="3" fontId="19" fillId="22" borderId="18" xfId="0" applyNumberFormat="1" applyFont="1" applyFill="1" applyBorder="1" applyAlignment="1" applyProtection="1"/>
    <xf numFmtId="0" fontId="43" fillId="23" borderId="15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/>
    <xf numFmtId="0" fontId="35" fillId="24" borderId="22" xfId="0" applyNumberFormat="1" applyFont="1" applyFill="1" applyBorder="1" applyAlignment="1" applyProtection="1">
      <alignment horizontal="center" vertical="center" wrapText="1"/>
    </xf>
    <xf numFmtId="3" fontId="44" fillId="0" borderId="21" xfId="0" applyNumberFormat="1" applyFont="1" applyFill="1" applyBorder="1" applyAlignment="1" applyProtection="1"/>
    <xf numFmtId="3" fontId="19" fillId="22" borderId="17" xfId="0" applyNumberFormat="1" applyFont="1" applyFill="1" applyBorder="1" applyAlignment="1" applyProtection="1">
      <alignment vertical="center"/>
    </xf>
    <xf numFmtId="3" fontId="43" fillId="23" borderId="17" xfId="0" applyNumberFormat="1" applyFont="1" applyFill="1" applyBorder="1" applyAlignment="1" applyProtection="1"/>
    <xf numFmtId="3" fontId="18" fillId="0" borderId="17" xfId="0" applyNumberFormat="1" applyFont="1" applyFill="1" applyBorder="1" applyAlignment="1" applyProtection="1"/>
    <xf numFmtId="3" fontId="19" fillId="22" borderId="18" xfId="0" applyNumberFormat="1" applyFont="1" applyFill="1" applyBorder="1" applyAlignment="1" applyProtection="1">
      <alignment vertical="center"/>
    </xf>
    <xf numFmtId="3" fontId="43" fillId="23" borderId="18" xfId="0" applyNumberFormat="1" applyFont="1" applyFill="1" applyBorder="1" applyAlignment="1" applyProtection="1"/>
    <xf numFmtId="3" fontId="18" fillId="0" borderId="18" xfId="0" applyNumberFormat="1" applyFont="1" applyFill="1" applyBorder="1" applyAlignment="1" applyProtection="1"/>
    <xf numFmtId="3" fontId="19" fillId="22" borderId="10" xfId="0" applyNumberFormat="1" applyFont="1" applyFill="1" applyBorder="1" applyAlignment="1" applyProtection="1">
      <alignment vertical="center"/>
    </xf>
    <xf numFmtId="3" fontId="19" fillId="22" borderId="36" xfId="0" applyNumberFormat="1" applyFont="1" applyFill="1" applyBorder="1" applyAlignment="1" applyProtection="1">
      <alignment vertical="center"/>
    </xf>
    <xf numFmtId="3" fontId="19" fillId="22" borderId="11" xfId="0" applyNumberFormat="1" applyFont="1" applyFill="1" applyBorder="1" applyAlignment="1" applyProtection="1">
      <alignment vertical="center"/>
    </xf>
    <xf numFmtId="3" fontId="18" fillId="22" borderId="11" xfId="0" applyNumberFormat="1" applyFont="1" applyFill="1" applyBorder="1" applyAlignment="1" applyProtection="1">
      <alignment horizontal="right" vertical="center"/>
    </xf>
    <xf numFmtId="3" fontId="19" fillId="22" borderId="38" xfId="0" applyNumberFormat="1" applyFont="1" applyFill="1" applyBorder="1" applyAlignment="1" applyProtection="1">
      <alignment vertical="center"/>
    </xf>
    <xf numFmtId="164" fontId="18" fillId="23" borderId="17" xfId="0" applyNumberFormat="1" applyFont="1" applyFill="1" applyBorder="1" applyAlignment="1" applyProtection="1">
      <alignment horizontal="right"/>
    </xf>
    <xf numFmtId="3" fontId="43" fillId="23" borderId="22" xfId="0" applyNumberFormat="1" applyFont="1" applyFill="1" applyBorder="1" applyAlignment="1" applyProtection="1"/>
    <xf numFmtId="3" fontId="45" fillId="23" borderId="18" xfId="0" applyNumberFormat="1" applyFont="1" applyFill="1" applyBorder="1" applyAlignment="1" applyProtection="1">
      <alignment horizontal="right"/>
    </xf>
    <xf numFmtId="3" fontId="43" fillId="23" borderId="16" xfId="0" applyNumberFormat="1" applyFont="1" applyFill="1" applyBorder="1" applyAlignment="1" applyProtection="1"/>
    <xf numFmtId="164" fontId="18" fillId="0" borderId="17" xfId="0" applyNumberFormat="1" applyFont="1" applyFill="1" applyBorder="1" applyAlignment="1" applyProtection="1">
      <alignment horizontal="right"/>
    </xf>
    <xf numFmtId="3" fontId="18" fillId="0" borderId="22" xfId="0" applyNumberFormat="1" applyFont="1" applyFill="1" applyBorder="1" applyAlignment="1" applyProtection="1"/>
    <xf numFmtId="3" fontId="18" fillId="0" borderId="18" xfId="0" applyNumberFormat="1" applyFont="1" applyFill="1" applyBorder="1" applyAlignment="1" applyProtection="1">
      <alignment horizontal="right"/>
    </xf>
    <xf numFmtId="3" fontId="18" fillId="0" borderId="16" xfId="0" applyNumberFormat="1" applyFont="1" applyFill="1" applyBorder="1" applyAlignment="1" applyProtection="1"/>
    <xf numFmtId="164" fontId="45" fillId="23" borderId="17" xfId="0" applyNumberFormat="1" applyFont="1" applyFill="1" applyBorder="1" applyAlignment="1" applyProtection="1">
      <alignment horizontal="right"/>
    </xf>
    <xf numFmtId="3" fontId="45" fillId="23" borderId="16" xfId="0" quotePrefix="1" applyNumberFormat="1" applyFont="1" applyFill="1" applyBorder="1" applyAlignment="1" applyProtection="1">
      <alignment horizontal="right"/>
    </xf>
    <xf numFmtId="164" fontId="18" fillId="22" borderId="17" xfId="0" applyNumberFormat="1" applyFont="1" applyFill="1" applyBorder="1" applyAlignment="1" applyProtection="1">
      <alignment horizontal="right"/>
    </xf>
    <xf numFmtId="3" fontId="18" fillId="22" borderId="18" xfId="0" applyNumberFormat="1" applyFont="1" applyFill="1" applyBorder="1" applyAlignment="1" applyProtection="1">
      <alignment horizontal="right"/>
    </xf>
    <xf numFmtId="3" fontId="19" fillId="22" borderId="16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0" fontId="19" fillId="22" borderId="37" xfId="0" applyNumberFormat="1" applyFont="1" applyFill="1" applyBorder="1" applyAlignment="1" applyProtection="1">
      <alignment horizontal="center" vertical="center"/>
    </xf>
    <xf numFmtId="0" fontId="19" fillId="22" borderId="38" xfId="0" applyNumberFormat="1" applyFont="1" applyFill="1" applyBorder="1" applyAlignment="1" applyProtection="1">
      <alignment vertical="center" wrapText="1"/>
    </xf>
    <xf numFmtId="164" fontId="18" fillId="22" borderId="38" xfId="0" applyNumberFormat="1" applyFont="1" applyFill="1" applyBorder="1" applyAlignment="1" applyProtection="1">
      <alignment horizontal="right" vertical="center"/>
    </xf>
    <xf numFmtId="0" fontId="43" fillId="23" borderId="16" xfId="0" applyNumberFormat="1" applyFont="1" applyFill="1" applyBorder="1" applyAlignment="1" applyProtection="1">
      <alignment wrapText="1"/>
    </xf>
    <xf numFmtId="164" fontId="45" fillId="23" borderId="16" xfId="0" applyNumberFormat="1" applyFont="1" applyFill="1" applyBorder="1" applyAlignment="1" applyProtection="1">
      <alignment horizontal="right"/>
    </xf>
    <xf numFmtId="0" fontId="18" fillId="0" borderId="15" xfId="0" applyNumberFormat="1" applyFont="1" applyFill="1" applyBorder="1" applyAlignment="1" applyProtection="1">
      <alignment horizontal="center"/>
    </xf>
    <xf numFmtId="0" fontId="18" fillId="0" borderId="16" xfId="0" applyNumberFormat="1" applyFont="1" applyFill="1" applyBorder="1" applyAlignment="1" applyProtection="1">
      <alignment wrapText="1"/>
    </xf>
    <xf numFmtId="164" fontId="18" fillId="0" borderId="16" xfId="0" applyNumberFormat="1" applyFont="1" applyFill="1" applyBorder="1" applyAlignment="1" applyProtection="1">
      <alignment horizontal="right"/>
    </xf>
    <xf numFmtId="0" fontId="19" fillId="22" borderId="15" xfId="0" applyNumberFormat="1" applyFont="1" applyFill="1" applyBorder="1" applyAlignment="1" applyProtection="1">
      <alignment horizontal="center"/>
    </xf>
    <xf numFmtId="0" fontId="19" fillId="22" borderId="16" xfId="0" applyNumberFormat="1" applyFont="1" applyFill="1" applyBorder="1" applyAlignment="1" applyProtection="1">
      <alignment wrapText="1"/>
    </xf>
    <xf numFmtId="164" fontId="18" fillId="22" borderId="16" xfId="0" applyNumberFormat="1" applyFont="1" applyFill="1" applyBorder="1" applyAlignment="1" applyProtection="1">
      <alignment horizontal="right"/>
    </xf>
    <xf numFmtId="0" fontId="19" fillId="22" borderId="38" xfId="0" applyNumberFormat="1" applyFont="1" applyFill="1" applyBorder="1" applyAlignment="1" applyProtection="1">
      <alignment wrapText="1"/>
    </xf>
    <xf numFmtId="3" fontId="19" fillId="22" borderId="10" xfId="0" applyNumberFormat="1" applyFont="1" applyFill="1" applyBorder="1" applyAlignment="1" applyProtection="1"/>
    <xf numFmtId="164" fontId="18" fillId="22" borderId="10" xfId="0" applyNumberFormat="1" applyFont="1" applyFill="1" applyBorder="1" applyAlignment="1" applyProtection="1">
      <alignment horizontal="right"/>
    </xf>
    <xf numFmtId="3" fontId="19" fillId="22" borderId="36" xfId="0" applyNumberFormat="1" applyFont="1" applyFill="1" applyBorder="1" applyAlignment="1" applyProtection="1"/>
    <xf numFmtId="3" fontId="19" fillId="22" borderId="11" xfId="0" applyNumberFormat="1" applyFont="1" applyFill="1" applyBorder="1" applyAlignment="1" applyProtection="1"/>
    <xf numFmtId="3" fontId="18" fillId="22" borderId="11" xfId="0" applyNumberFormat="1" applyFont="1" applyFill="1" applyBorder="1" applyAlignment="1" applyProtection="1">
      <alignment horizontal="right"/>
    </xf>
    <xf numFmtId="3" fontId="19" fillId="22" borderId="38" xfId="0" applyNumberFormat="1" applyFont="1" applyFill="1" applyBorder="1" applyAlignment="1" applyProtection="1"/>
    <xf numFmtId="3" fontId="18" fillId="22" borderId="35" xfId="0" applyNumberFormat="1" applyFont="1" applyFill="1" applyBorder="1" applyAlignment="1" applyProtection="1">
      <alignment horizontal="right"/>
    </xf>
    <xf numFmtId="164" fontId="18" fillId="22" borderId="11" xfId="0" applyNumberFormat="1" applyFont="1" applyFill="1" applyBorder="1" applyAlignment="1" applyProtection="1">
      <alignment horizontal="right"/>
    </xf>
    <xf numFmtId="3" fontId="45" fillId="23" borderId="20" xfId="0" applyNumberFormat="1" applyFont="1" applyFill="1" applyBorder="1" applyAlignment="1" applyProtection="1">
      <alignment horizontal="right"/>
    </xf>
    <xf numFmtId="3" fontId="43" fillId="23" borderId="20" xfId="0" applyNumberFormat="1" applyFont="1" applyFill="1" applyBorder="1" applyAlignment="1" applyProtection="1"/>
    <xf numFmtId="164" fontId="45" fillId="23" borderId="18" xfId="0" applyNumberFormat="1" applyFont="1" applyFill="1" applyBorder="1" applyAlignment="1" applyProtection="1">
      <alignment horizontal="right"/>
    </xf>
    <xf numFmtId="3" fontId="18" fillId="0" borderId="20" xfId="0" applyNumberFormat="1" applyFont="1" applyFill="1" applyBorder="1" applyAlignment="1" applyProtection="1">
      <alignment horizontal="right"/>
    </xf>
    <xf numFmtId="3" fontId="18" fillId="0" borderId="20" xfId="0" applyNumberFormat="1" applyFont="1" applyFill="1" applyBorder="1" applyAlignment="1" applyProtection="1"/>
    <xf numFmtId="164" fontId="18" fillId="0" borderId="18" xfId="0" applyNumberFormat="1" applyFont="1" applyFill="1" applyBorder="1" applyAlignment="1" applyProtection="1">
      <alignment horizontal="right"/>
    </xf>
    <xf numFmtId="0" fontId="19" fillId="22" borderId="16" xfId="0" applyNumberFormat="1" applyFont="1" applyFill="1" applyBorder="1" applyAlignment="1" applyProtection="1">
      <alignment vertical="center" wrapText="1"/>
    </xf>
    <xf numFmtId="164" fontId="18" fillId="22" borderId="17" xfId="0" applyNumberFormat="1" applyFont="1" applyFill="1" applyBorder="1" applyAlignment="1" applyProtection="1">
      <alignment horizontal="right" vertical="center"/>
    </xf>
    <xf numFmtId="3" fontId="19" fillId="22" borderId="22" xfId="0" applyNumberFormat="1" applyFont="1" applyFill="1" applyBorder="1" applyAlignment="1" applyProtection="1">
      <alignment vertical="center"/>
    </xf>
    <xf numFmtId="3" fontId="18" fillId="22" borderId="18" xfId="0" applyNumberFormat="1" applyFont="1" applyFill="1" applyBorder="1" applyAlignment="1" applyProtection="1">
      <alignment horizontal="right" vertical="center"/>
    </xf>
    <xf numFmtId="3" fontId="19" fillId="22" borderId="16" xfId="0" applyNumberFormat="1" applyFont="1" applyFill="1" applyBorder="1" applyAlignment="1" applyProtection="1">
      <alignment vertical="center"/>
    </xf>
    <xf numFmtId="164" fontId="18" fillId="22" borderId="18" xfId="0" applyNumberFormat="1" applyFont="1" applyFill="1" applyBorder="1" applyAlignment="1" applyProtection="1">
      <alignment horizontal="right" vertical="center"/>
    </xf>
    <xf numFmtId="0" fontId="43" fillId="24" borderId="22" xfId="0" applyNumberFormat="1" applyFont="1" applyFill="1" applyBorder="1" applyAlignment="1" applyProtection="1">
      <alignment horizontal="center" vertical="center" wrapText="1"/>
    </xf>
    <xf numFmtId="0" fontId="43" fillId="24" borderId="22" xfId="0" applyNumberFormat="1" applyFont="1" applyFill="1" applyBorder="1" applyAlignment="1" applyProtection="1">
      <alignment horizontal="left" vertical="center"/>
    </xf>
    <xf numFmtId="0" fontId="45" fillId="24" borderId="22" xfId="0" applyNumberFormat="1" applyFont="1" applyFill="1" applyBorder="1" applyAlignment="1" applyProtection="1">
      <alignment horizontal="center" vertical="center"/>
    </xf>
    <xf numFmtId="0" fontId="43" fillId="24" borderId="22" xfId="0" applyNumberFormat="1" applyFont="1" applyFill="1" applyBorder="1" applyAlignment="1" applyProtection="1">
      <alignment horizontal="center" vertical="center"/>
    </xf>
    <xf numFmtId="0" fontId="19" fillId="22" borderId="37" xfId="0" applyNumberFormat="1" applyFont="1" applyFill="1" applyBorder="1" applyAlignment="1" applyProtection="1">
      <alignment horizontal="center"/>
    </xf>
    <xf numFmtId="0" fontId="19" fillId="22" borderId="15" xfId="0" applyNumberFormat="1" applyFont="1" applyFill="1" applyBorder="1" applyAlignment="1" applyProtection="1">
      <alignment horizontal="center" vertical="center"/>
    </xf>
    <xf numFmtId="164" fontId="18" fillId="22" borderId="10" xfId="0" applyNumberFormat="1" applyFont="1" applyFill="1" applyBorder="1" applyAlignment="1" applyProtection="1">
      <alignment horizontal="right" vertical="center"/>
    </xf>
    <xf numFmtId="164" fontId="18" fillId="22" borderId="11" xfId="0" applyNumberFormat="1" applyFont="1" applyFill="1" applyBorder="1" applyAlignment="1" applyProtection="1">
      <alignment horizontal="right" vertical="center"/>
    </xf>
    <xf numFmtId="3" fontId="18" fillId="22" borderId="36" xfId="0" applyNumberFormat="1" applyFont="1" applyFill="1" applyBorder="1" applyAlignment="1" applyProtection="1">
      <alignment horizontal="right" vertical="center"/>
    </xf>
    <xf numFmtId="164" fontId="45" fillId="23" borderId="20" xfId="0" applyNumberFormat="1" applyFont="1" applyFill="1" applyBorder="1" applyAlignment="1" applyProtection="1">
      <alignment horizontal="right"/>
    </xf>
    <xf numFmtId="3" fontId="45" fillId="23" borderId="22" xfId="0" applyNumberFormat="1" applyFont="1" applyFill="1" applyBorder="1" applyAlignment="1" applyProtection="1">
      <alignment horizontal="right"/>
    </xf>
    <xf numFmtId="3" fontId="18" fillId="0" borderId="22" xfId="0" applyNumberFormat="1" applyFont="1" applyFill="1" applyBorder="1" applyAlignment="1" applyProtection="1">
      <alignment horizontal="right"/>
    </xf>
    <xf numFmtId="164" fontId="18" fillId="0" borderId="20" xfId="0" applyNumberFormat="1" applyFont="1" applyFill="1" applyBorder="1" applyAlignment="1" applyProtection="1">
      <alignment horizontal="right"/>
    </xf>
    <xf numFmtId="3" fontId="18" fillId="22" borderId="22" xfId="0" applyNumberFormat="1" applyFont="1" applyFill="1" applyBorder="1" applyAlignment="1" applyProtection="1">
      <alignment horizontal="right" vertical="center"/>
    </xf>
    <xf numFmtId="164" fontId="18" fillId="24" borderId="39" xfId="0" applyNumberFormat="1" applyFont="1" applyFill="1" applyBorder="1" applyAlignment="1" applyProtection="1">
      <alignment horizontal="right"/>
    </xf>
    <xf numFmtId="164" fontId="18" fillId="22" borderId="42" xfId="0" applyNumberFormat="1" applyFont="1" applyFill="1" applyBorder="1" applyAlignment="1" applyProtection="1">
      <alignment horizontal="right"/>
    </xf>
    <xf numFmtId="164" fontId="18" fillId="23" borderId="42" xfId="0" applyNumberFormat="1" applyFont="1" applyFill="1" applyBorder="1" applyAlignment="1" applyProtection="1">
      <alignment horizontal="right"/>
    </xf>
    <xf numFmtId="164" fontId="18" fillId="0" borderId="18" xfId="0" quotePrefix="1" applyNumberFormat="1" applyFont="1" applyFill="1" applyBorder="1" applyAlignment="1" applyProtection="1">
      <alignment horizontal="right"/>
    </xf>
    <xf numFmtId="164" fontId="18" fillId="0" borderId="42" xfId="0" applyNumberFormat="1" applyFont="1" applyFill="1" applyBorder="1" applyAlignment="1" applyProtection="1">
      <alignment horizontal="right"/>
    </xf>
    <xf numFmtId="164" fontId="18" fillId="22" borderId="18" xfId="0" applyNumberFormat="1" applyFont="1" applyFill="1" applyBorder="1" applyAlignment="1" applyProtection="1">
      <alignment horizontal="right"/>
    </xf>
    <xf numFmtId="0" fontId="18" fillId="22" borderId="42" xfId="0" applyNumberFormat="1" applyFont="1" applyFill="1" applyBorder="1" applyAlignment="1" applyProtection="1">
      <alignment horizontal="right" vertical="center"/>
    </xf>
    <xf numFmtId="0" fontId="18" fillId="0" borderId="24" xfId="0" applyNumberFormat="1" applyFont="1" applyFill="1" applyBorder="1" applyAlignment="1" applyProtection="1">
      <alignment horizontal="center"/>
    </xf>
    <xf numFmtId="0" fontId="18" fillId="0" borderId="0" xfId="0" applyNumberFormat="1" applyFont="1" applyFill="1" applyBorder="1" applyAlignment="1" applyProtection="1">
      <alignment wrapText="1"/>
    </xf>
    <xf numFmtId="3" fontId="18" fillId="0" borderId="0" xfId="0" applyNumberFormat="1" applyFont="1" applyFill="1" applyBorder="1" applyAlignment="1" applyProtection="1"/>
    <xf numFmtId="3" fontId="19" fillId="0" borderId="0" xfId="0" applyNumberFormat="1" applyFont="1" applyFill="1" applyBorder="1" applyAlignment="1" applyProtection="1"/>
    <xf numFmtId="0" fontId="19" fillId="0" borderId="15" xfId="0" applyNumberFormat="1" applyFont="1" applyFill="1" applyBorder="1" applyAlignment="1" applyProtection="1">
      <alignment horizontal="center"/>
    </xf>
    <xf numFmtId="0" fontId="19" fillId="0" borderId="16" xfId="0" applyNumberFormat="1" applyFont="1" applyFill="1" applyBorder="1" applyAlignment="1" applyProtection="1">
      <alignment wrapText="1"/>
    </xf>
    <xf numFmtId="3" fontId="19" fillId="0" borderId="18" xfId="0" applyNumberFormat="1" applyFont="1" applyFill="1" applyBorder="1" applyAlignment="1" applyProtection="1"/>
    <xf numFmtId="3" fontId="23" fillId="26" borderId="21" xfId="0" applyNumberFormat="1" applyFont="1" applyFill="1" applyBorder="1" applyAlignment="1" applyProtection="1"/>
    <xf numFmtId="0" fontId="22" fillId="23" borderId="0" xfId="0" applyNumberFormat="1" applyFont="1" applyFill="1" applyBorder="1" applyAlignment="1" applyProtection="1"/>
    <xf numFmtId="3" fontId="19" fillId="27" borderId="11" xfId="0" applyNumberFormat="1" applyFont="1" applyFill="1" applyBorder="1" applyAlignment="1" applyProtection="1">
      <alignment vertical="center"/>
    </xf>
    <xf numFmtId="3" fontId="19" fillId="27" borderId="36" xfId="0" applyNumberFormat="1" applyFont="1" applyFill="1" applyBorder="1" applyAlignment="1" applyProtection="1">
      <alignment vertical="center"/>
    </xf>
    <xf numFmtId="164" fontId="18" fillId="27" borderId="11" xfId="0" applyNumberFormat="1" applyFont="1" applyFill="1" applyBorder="1" applyAlignment="1" applyProtection="1">
      <alignment horizontal="right" vertical="center"/>
    </xf>
    <xf numFmtId="3" fontId="19" fillId="27" borderId="18" xfId="0" applyNumberFormat="1" applyFont="1" applyFill="1" applyBorder="1" applyAlignment="1" applyProtection="1">
      <alignment vertical="center"/>
    </xf>
    <xf numFmtId="164" fontId="18" fillId="27" borderId="18" xfId="0" applyNumberFormat="1" applyFont="1" applyFill="1" applyBorder="1" applyAlignment="1" applyProtection="1">
      <alignment horizontal="right" vertical="center"/>
    </xf>
    <xf numFmtId="164" fontId="18" fillId="27" borderId="18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Alignment="1" applyProtection="1"/>
    <xf numFmtId="1" fontId="18" fillId="19" borderId="34" xfId="0" applyNumberFormat="1" applyFont="1" applyFill="1" applyBorder="1" applyAlignment="1">
      <alignment horizontal="left" wrapText="1"/>
    </xf>
    <xf numFmtId="0" fontId="18" fillId="0" borderId="55" xfId="0" applyFont="1" applyBorder="1" applyAlignment="1">
      <alignment horizontal="center" vertical="center"/>
    </xf>
    <xf numFmtId="0" fontId="19" fillId="0" borderId="26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4" fontId="19" fillId="26" borderId="14" xfId="0" applyNumberFormat="1" applyFont="1" applyFill="1" applyBorder="1" applyAlignment="1">
      <alignment vertical="center" wrapText="1"/>
    </xf>
    <xf numFmtId="0" fontId="19" fillId="0" borderId="14" xfId="0" applyFont="1" applyBorder="1" applyAlignment="1">
      <alignment horizontal="center" vertical="center" wrapText="1"/>
    </xf>
    <xf numFmtId="164" fontId="19" fillId="0" borderId="43" xfId="0" applyNumberFormat="1" applyFont="1" applyBorder="1" applyAlignment="1">
      <alignment horizontal="right"/>
    </xf>
    <xf numFmtId="3" fontId="18" fillId="26" borderId="13" xfId="0" applyNumberFormat="1" applyFont="1" applyFill="1" applyBorder="1"/>
    <xf numFmtId="3" fontId="18" fillId="26" borderId="14" xfId="0" applyNumberFormat="1" applyFont="1" applyFill="1" applyBorder="1" applyAlignment="1">
      <alignment vertical="center" wrapText="1"/>
    </xf>
    <xf numFmtId="3" fontId="22" fillId="27" borderId="17" xfId="0" applyNumberFormat="1" applyFont="1" applyFill="1" applyBorder="1" applyAlignment="1" applyProtection="1"/>
    <xf numFmtId="3" fontId="23" fillId="27" borderId="17" xfId="0" applyNumberFormat="1" applyFont="1" applyFill="1" applyBorder="1" applyAlignment="1" applyProtection="1">
      <alignment vertical="center"/>
    </xf>
    <xf numFmtId="3" fontId="22" fillId="27" borderId="22" xfId="0" applyNumberFormat="1" applyFont="1" applyFill="1" applyBorder="1" applyAlignment="1" applyProtection="1"/>
    <xf numFmtId="3" fontId="35" fillId="27" borderId="22" xfId="0" applyNumberFormat="1" applyFont="1" applyFill="1" applyBorder="1" applyAlignment="1" applyProtection="1"/>
    <xf numFmtId="3" fontId="18" fillId="27" borderId="17" xfId="0" applyNumberFormat="1" applyFont="1" applyFill="1" applyBorder="1" applyAlignment="1" applyProtection="1"/>
    <xf numFmtId="3" fontId="19" fillId="27" borderId="17" xfId="0" applyNumberFormat="1" applyFont="1" applyFill="1" applyBorder="1" applyAlignment="1" applyProtection="1"/>
    <xf numFmtId="3" fontId="43" fillId="27" borderId="17" xfId="0" applyNumberFormat="1" applyFont="1" applyFill="1" applyBorder="1" applyAlignment="1" applyProtection="1"/>
    <xf numFmtId="3" fontId="18" fillId="29" borderId="17" xfId="0" applyNumberFormat="1" applyFont="1" applyFill="1" applyBorder="1" applyAlignment="1" applyProtection="1"/>
    <xf numFmtId="3" fontId="19" fillId="29" borderId="17" xfId="0" applyNumberFormat="1" applyFont="1" applyFill="1" applyBorder="1" applyAlignment="1" applyProtection="1"/>
    <xf numFmtId="3" fontId="43" fillId="29" borderId="17" xfId="0" applyNumberFormat="1" applyFont="1" applyFill="1" applyBorder="1" applyAlignment="1" applyProtection="1"/>
    <xf numFmtId="3" fontId="19" fillId="29" borderId="23" xfId="0" applyNumberFormat="1" applyFont="1" applyFill="1" applyBorder="1" applyAlignment="1" applyProtection="1">
      <alignment vertical="center"/>
    </xf>
    <xf numFmtId="3" fontId="18" fillId="29" borderId="18" xfId="0" applyNumberFormat="1" applyFont="1" applyFill="1" applyBorder="1" applyAlignment="1" applyProtection="1"/>
    <xf numFmtId="3" fontId="43" fillId="29" borderId="18" xfId="0" applyNumberFormat="1" applyFont="1" applyFill="1" applyBorder="1" applyAlignment="1" applyProtection="1"/>
    <xf numFmtId="3" fontId="19" fillId="29" borderId="18" xfId="0" applyNumberFormat="1" applyFont="1" applyFill="1" applyBorder="1" applyAlignment="1" applyProtection="1">
      <alignment vertical="center"/>
    </xf>
    <xf numFmtId="3" fontId="19" fillId="29" borderId="17" xfId="0" applyNumberFormat="1" applyFont="1" applyFill="1" applyBorder="1" applyAlignment="1" applyProtection="1">
      <alignment vertical="center"/>
    </xf>
    <xf numFmtId="3" fontId="18" fillId="29" borderId="14" xfId="0" applyNumberFormat="1" applyFont="1" applyFill="1" applyBorder="1"/>
    <xf numFmtId="3" fontId="18" fillId="29" borderId="14" xfId="0" applyNumberFormat="1" applyFont="1" applyFill="1" applyBorder="1" applyAlignment="1">
      <alignment vertical="center" wrapText="1"/>
    </xf>
    <xf numFmtId="3" fontId="18" fillId="29" borderId="14" xfId="0" applyNumberFormat="1" applyFont="1" applyFill="1" applyBorder="1" applyAlignment="1">
      <alignment horizontal="right" vertical="center" wrapText="1"/>
    </xf>
    <xf numFmtId="0" fontId="18" fillId="29" borderId="13" xfId="0" applyFont="1" applyFill="1" applyBorder="1" applyAlignment="1">
      <alignment vertical="center" wrapText="1"/>
    </xf>
    <xf numFmtId="3" fontId="18" fillId="29" borderId="13" xfId="0" applyNumberFormat="1" applyFont="1" applyFill="1" applyBorder="1" applyAlignment="1">
      <alignment horizontal="right" vertical="center" wrapText="1"/>
    </xf>
    <xf numFmtId="3" fontId="18" fillId="29" borderId="13" xfId="0" applyNumberFormat="1" applyFont="1" applyFill="1" applyBorder="1"/>
    <xf numFmtId="3" fontId="30" fillId="29" borderId="14" xfId="0" quotePrefix="1" applyNumberFormat="1" applyFont="1" applyFill="1" applyBorder="1" applyAlignment="1">
      <alignment horizontal="right"/>
    </xf>
    <xf numFmtId="3" fontId="19" fillId="29" borderId="36" xfId="0" applyNumberFormat="1" applyFont="1" applyFill="1" applyBorder="1" applyAlignment="1" applyProtection="1">
      <alignment vertical="center"/>
    </xf>
    <xf numFmtId="3" fontId="43" fillId="29" borderId="22" xfId="0" applyNumberFormat="1" applyFont="1" applyFill="1" applyBorder="1" applyAlignment="1" applyProtection="1"/>
    <xf numFmtId="3" fontId="18" fillId="29" borderId="22" xfId="0" applyNumberFormat="1" applyFont="1" applyFill="1" applyBorder="1" applyAlignment="1" applyProtection="1"/>
    <xf numFmtId="3" fontId="43" fillId="29" borderId="16" xfId="0" applyNumberFormat="1" applyFont="1" applyFill="1" applyBorder="1" applyAlignment="1" applyProtection="1"/>
    <xf numFmtId="3" fontId="19" fillId="29" borderId="22" xfId="0" applyNumberFormat="1" applyFont="1" applyFill="1" applyBorder="1" applyAlignment="1" applyProtection="1"/>
    <xf numFmtId="3" fontId="19" fillId="29" borderId="11" xfId="0" applyNumberFormat="1" applyFont="1" applyFill="1" applyBorder="1" applyAlignment="1" applyProtection="1">
      <alignment vertical="center"/>
    </xf>
    <xf numFmtId="3" fontId="19" fillId="29" borderId="18" xfId="0" applyNumberFormat="1" applyFont="1" applyFill="1" applyBorder="1" applyAlignment="1" applyProtection="1"/>
    <xf numFmtId="3" fontId="19" fillId="29" borderId="10" xfId="0" applyNumberFormat="1" applyFont="1" applyFill="1" applyBorder="1" applyAlignment="1" applyProtection="1">
      <alignment vertical="center"/>
    </xf>
    <xf numFmtId="3" fontId="19" fillId="29" borderId="10" xfId="0" applyNumberFormat="1" applyFont="1" applyFill="1" applyBorder="1" applyAlignment="1" applyProtection="1"/>
    <xf numFmtId="3" fontId="19" fillId="29" borderId="36" xfId="0" applyNumberFormat="1" applyFont="1" applyFill="1" applyBorder="1" applyAlignment="1" applyProtection="1"/>
    <xf numFmtId="3" fontId="19" fillId="29" borderId="22" xfId="0" applyNumberFormat="1" applyFont="1" applyFill="1" applyBorder="1" applyAlignment="1" applyProtection="1">
      <alignment vertical="center"/>
    </xf>
    <xf numFmtId="3" fontId="19" fillId="29" borderId="23" xfId="0" applyNumberFormat="1" applyFont="1" applyFill="1" applyBorder="1" applyAlignment="1" applyProtection="1"/>
    <xf numFmtId="3" fontId="35" fillId="29" borderId="17" xfId="0" applyNumberFormat="1" applyFont="1" applyFill="1" applyBorder="1" applyAlignment="1" applyProtection="1"/>
    <xf numFmtId="3" fontId="35" fillId="27" borderId="17" xfId="0" applyNumberFormat="1" applyFont="1" applyFill="1" applyBorder="1" applyAlignment="1" applyProtection="1"/>
    <xf numFmtId="3" fontId="19" fillId="27" borderId="10" xfId="0" applyNumberFormat="1" applyFont="1" applyFill="1" applyBorder="1" applyAlignment="1" applyProtection="1">
      <alignment vertical="center"/>
    </xf>
    <xf numFmtId="3" fontId="19" fillId="27" borderId="17" xfId="0" applyNumberFormat="1" applyFont="1" applyFill="1" applyBorder="1" applyAlignment="1" applyProtection="1">
      <alignment vertical="center"/>
    </xf>
    <xf numFmtId="3" fontId="43" fillId="27" borderId="18" xfId="0" applyNumberFormat="1" applyFont="1" applyFill="1" applyBorder="1" applyAlignment="1" applyProtection="1"/>
    <xf numFmtId="3" fontId="18" fillId="27" borderId="18" xfId="0" applyNumberFormat="1" applyFont="1" applyFill="1" applyBorder="1" applyAlignment="1" applyProtection="1"/>
    <xf numFmtId="3" fontId="19" fillId="27" borderId="18" xfId="0" applyNumberFormat="1" applyFont="1" applyFill="1" applyBorder="1" applyAlignment="1" applyProtection="1"/>
    <xf numFmtId="3" fontId="43" fillId="27" borderId="22" xfId="0" applyNumberFormat="1" applyFont="1" applyFill="1" applyBorder="1" applyAlignment="1" applyProtection="1"/>
    <xf numFmtId="3" fontId="46" fillId="27" borderId="22" xfId="0" applyNumberFormat="1" applyFont="1" applyFill="1" applyBorder="1" applyAlignment="1" applyProtection="1"/>
    <xf numFmtId="3" fontId="19" fillId="27" borderId="38" xfId="0" applyNumberFormat="1" applyFont="1" applyFill="1" applyBorder="1" applyAlignment="1" applyProtection="1">
      <alignment vertical="center"/>
    </xf>
    <xf numFmtId="3" fontId="43" fillId="27" borderId="16" xfId="0" applyNumberFormat="1" applyFont="1" applyFill="1" applyBorder="1" applyAlignment="1" applyProtection="1"/>
    <xf numFmtId="3" fontId="18" fillId="27" borderId="16" xfId="0" applyNumberFormat="1" applyFont="1" applyFill="1" applyBorder="1" applyAlignment="1" applyProtection="1"/>
    <xf numFmtId="3" fontId="19" fillId="27" borderId="16" xfId="0" applyNumberFormat="1" applyFont="1" applyFill="1" applyBorder="1" applyAlignment="1" applyProtection="1"/>
    <xf numFmtId="3" fontId="19" fillId="27" borderId="22" xfId="0" applyNumberFormat="1" applyFont="1" applyFill="1" applyBorder="1" applyAlignment="1" applyProtection="1"/>
    <xf numFmtId="3" fontId="18" fillId="27" borderId="22" xfId="0" applyNumberFormat="1" applyFont="1" applyFill="1" applyBorder="1" applyAlignment="1" applyProtection="1"/>
    <xf numFmtId="3" fontId="19" fillId="27" borderId="10" xfId="0" applyNumberFormat="1" applyFont="1" applyFill="1" applyBorder="1" applyAlignment="1" applyProtection="1"/>
    <xf numFmtId="3" fontId="19" fillId="27" borderId="11" xfId="0" applyNumberFormat="1" applyFont="1" applyFill="1" applyBorder="1" applyAlignment="1" applyProtection="1"/>
    <xf numFmtId="3" fontId="19" fillId="27" borderId="35" xfId="0" applyNumberFormat="1" applyFont="1" applyFill="1" applyBorder="1" applyAlignment="1" applyProtection="1"/>
    <xf numFmtId="3" fontId="43" fillId="27" borderId="20" xfId="0" applyNumberFormat="1" applyFont="1" applyFill="1" applyBorder="1" applyAlignment="1" applyProtection="1"/>
    <xf numFmtId="3" fontId="18" fillId="27" borderId="20" xfId="0" applyNumberFormat="1" applyFont="1" applyFill="1" applyBorder="1" applyAlignment="1" applyProtection="1"/>
    <xf numFmtId="3" fontId="18" fillId="27" borderId="26" xfId="0" applyNumberFormat="1" applyFont="1" applyFill="1" applyBorder="1"/>
    <xf numFmtId="3" fontId="18" fillId="27" borderId="14" xfId="0" applyNumberFormat="1" applyFont="1" applyFill="1" applyBorder="1"/>
    <xf numFmtId="3" fontId="18" fillId="27" borderId="14" xfId="0" applyNumberFormat="1" applyFont="1" applyFill="1" applyBorder="1" applyAlignment="1">
      <alignment horizontal="right" vertical="center" wrapText="1"/>
    </xf>
    <xf numFmtId="0" fontId="18" fillId="26" borderId="0" xfId="0" applyNumberFormat="1" applyFont="1" applyFill="1" applyBorder="1" applyAlignment="1" applyProtection="1"/>
    <xf numFmtId="0" fontId="18" fillId="26" borderId="0" xfId="0" applyNumberFormat="1" applyFont="1" applyFill="1" applyBorder="1" applyAlignment="1" applyProtection="1">
      <alignment horizontal="center"/>
    </xf>
    <xf numFmtId="0" fontId="19" fillId="26" borderId="0" xfId="0" applyNumberFormat="1" applyFont="1" applyFill="1" applyBorder="1" applyAlignment="1" applyProtection="1"/>
    <xf numFmtId="0" fontId="36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vertical="center" wrapText="1"/>
    </xf>
    <xf numFmtId="0" fontId="33" fillId="20" borderId="13" xfId="0" applyNumberFormat="1" applyFont="1" applyFill="1" applyBorder="1" applyAlignment="1" applyProtection="1">
      <alignment horizontal="left" wrapText="1"/>
    </xf>
    <xf numFmtId="0" fontId="34" fillId="20" borderId="12" xfId="0" applyNumberFormat="1" applyFont="1" applyFill="1" applyBorder="1" applyAlignment="1" applyProtection="1">
      <alignment wrapText="1"/>
    </xf>
    <xf numFmtId="0" fontId="18" fillId="20" borderId="12" xfId="0" applyNumberFormat="1" applyFont="1" applyFill="1" applyBorder="1" applyAlignment="1" applyProtection="1"/>
    <xf numFmtId="0" fontId="33" fillId="0" borderId="13" xfId="0" applyNumberFormat="1" applyFont="1" applyFill="1" applyBorder="1" applyAlignment="1" applyProtection="1">
      <alignment horizontal="left" wrapText="1"/>
    </xf>
    <xf numFmtId="0" fontId="34" fillId="0" borderId="12" xfId="0" applyNumberFormat="1" applyFont="1" applyFill="1" applyBorder="1" applyAlignment="1" applyProtection="1">
      <alignment wrapText="1"/>
    </xf>
    <xf numFmtId="0" fontId="18" fillId="0" borderId="12" xfId="0" applyNumberFormat="1" applyFont="1" applyFill="1" applyBorder="1" applyAlignment="1" applyProtection="1"/>
    <xf numFmtId="0" fontId="33" fillId="0" borderId="13" xfId="0" quotePrefix="1" applyFont="1" applyFill="1" applyBorder="1" applyAlignment="1">
      <alignment horizontal="left"/>
    </xf>
    <xf numFmtId="0" fontId="33" fillId="0" borderId="13" xfId="0" quotePrefix="1" applyNumberFormat="1" applyFont="1" applyFill="1" applyBorder="1" applyAlignment="1" applyProtection="1">
      <alignment horizontal="left" wrapText="1"/>
    </xf>
    <xf numFmtId="0" fontId="18" fillId="0" borderId="12" xfId="0" applyNumberFormat="1" applyFont="1" applyFill="1" applyBorder="1" applyAlignment="1" applyProtection="1">
      <alignment wrapText="1"/>
    </xf>
    <xf numFmtId="0" fontId="33" fillId="0" borderId="13" xfId="0" quotePrefix="1" applyFont="1" applyBorder="1" applyAlignment="1">
      <alignment horizontal="left"/>
    </xf>
    <xf numFmtId="0" fontId="33" fillId="20" borderId="13" xfId="0" quotePrefix="1" applyNumberFormat="1" applyFont="1" applyFill="1" applyBorder="1" applyAlignment="1" applyProtection="1">
      <alignment horizontal="left" wrapText="1"/>
    </xf>
    <xf numFmtId="0" fontId="24" fillId="0" borderId="12" xfId="0" applyNumberFormat="1" applyFont="1" applyFill="1" applyBorder="1" applyAlignment="1" applyProtection="1">
      <alignment horizontal="center" vertical="center" wrapTex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/>
    <xf numFmtId="0" fontId="30" fillId="21" borderId="13" xfId="0" applyNumberFormat="1" applyFont="1" applyFill="1" applyBorder="1" applyAlignment="1" applyProtection="1">
      <alignment horizontal="left" wrapText="1"/>
    </xf>
    <xf numFmtId="0" fontId="30" fillId="21" borderId="12" xfId="0" applyNumberFormat="1" applyFont="1" applyFill="1" applyBorder="1" applyAlignment="1" applyProtection="1">
      <alignment horizontal="left" wrapText="1"/>
    </xf>
    <xf numFmtId="0" fontId="30" fillId="21" borderId="48" xfId="0" applyNumberFormat="1" applyFont="1" applyFill="1" applyBorder="1" applyAlignment="1" applyProtection="1">
      <alignment horizontal="left" wrapText="1"/>
    </xf>
    <xf numFmtId="0" fontId="30" fillId="20" borderId="13" xfId="0" applyNumberFormat="1" applyFont="1" applyFill="1" applyBorder="1" applyAlignment="1" applyProtection="1">
      <alignment horizontal="left" wrapText="1"/>
    </xf>
    <xf numFmtId="0" fontId="30" fillId="20" borderId="12" xfId="0" applyNumberFormat="1" applyFont="1" applyFill="1" applyBorder="1" applyAlignment="1" applyProtection="1">
      <alignment horizontal="left" wrapText="1"/>
    </xf>
    <xf numFmtId="0" fontId="30" fillId="20" borderId="48" xfId="0" applyNumberFormat="1" applyFont="1" applyFill="1" applyBorder="1" applyAlignment="1" applyProtection="1">
      <alignment horizontal="left" wrapText="1"/>
    </xf>
    <xf numFmtId="0" fontId="37" fillId="0" borderId="5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3" fontId="19" fillId="29" borderId="23" xfId="0" applyNumberFormat="1" applyFont="1" applyFill="1" applyBorder="1" applyAlignment="1">
      <alignment horizontal="center" vertical="center"/>
    </xf>
    <xf numFmtId="3" fontId="19" fillId="29" borderId="22" xfId="0" applyNumberFormat="1" applyFont="1" applyFill="1" applyBorder="1" applyAlignment="1">
      <alignment horizontal="center" vertical="center"/>
    </xf>
    <xf numFmtId="3" fontId="19" fillId="29" borderId="39" xfId="0" applyNumberFormat="1" applyFont="1" applyFill="1" applyBorder="1" applyAlignment="1">
      <alignment horizontal="center" vertical="center"/>
    </xf>
    <xf numFmtId="3" fontId="19" fillId="27" borderId="23" xfId="0" applyNumberFormat="1" applyFont="1" applyFill="1" applyBorder="1" applyAlignment="1">
      <alignment horizontal="center" vertical="center"/>
    </xf>
    <xf numFmtId="3" fontId="19" fillId="27" borderId="22" xfId="0" applyNumberFormat="1" applyFont="1" applyFill="1" applyBorder="1" applyAlignment="1">
      <alignment horizontal="center" vertical="center"/>
    </xf>
    <xf numFmtId="3" fontId="19" fillId="27" borderId="39" xfId="0" applyNumberFormat="1" applyFont="1" applyFill="1" applyBorder="1" applyAlignment="1">
      <alignment horizontal="center" vertical="center"/>
    </xf>
    <xf numFmtId="0" fontId="24" fillId="0" borderId="49" xfId="0" quotePrefix="1" applyNumberFormat="1" applyFont="1" applyFill="1" applyBorder="1" applyAlignment="1" applyProtection="1">
      <alignment horizontal="left" wrapText="1"/>
    </xf>
    <xf numFmtId="0" fontId="31" fillId="0" borderId="49" xfId="0" applyNumberFormat="1" applyFont="1" applyFill="1" applyBorder="1" applyAlignment="1" applyProtection="1">
      <alignment wrapText="1"/>
    </xf>
    <xf numFmtId="0" fontId="33" fillId="0" borderId="23" xfId="0" applyFont="1" applyFill="1" applyBorder="1" applyAlignment="1">
      <alignment horizontal="center" vertical="center"/>
    </xf>
    <xf numFmtId="0" fontId="33" fillId="0" borderId="22" xfId="0" applyFont="1" applyFill="1" applyBorder="1" applyAlignment="1">
      <alignment horizontal="center" vertical="center"/>
    </xf>
    <xf numFmtId="0" fontId="34" fillId="0" borderId="22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right"/>
    </xf>
    <xf numFmtId="0" fontId="37" fillId="0" borderId="25" xfId="0" applyFont="1" applyBorder="1" applyAlignment="1">
      <alignment horizontal="center" vertical="center" wrapText="1"/>
    </xf>
    <xf numFmtId="0" fontId="37" fillId="0" borderId="36" xfId="0" applyFont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5" fillId="28" borderId="23" xfId="0" applyNumberFormat="1" applyFont="1" applyFill="1" applyBorder="1" applyAlignment="1" applyProtection="1">
      <alignment horizontal="center" vertical="center" wrapText="1"/>
    </xf>
    <xf numFmtId="0" fontId="35" fillId="28" borderId="22" xfId="0" applyNumberFormat="1" applyFont="1" applyFill="1" applyBorder="1" applyAlignment="1" applyProtection="1">
      <alignment horizontal="center" vertical="center" wrapText="1"/>
    </xf>
    <xf numFmtId="0" fontId="40" fillId="18" borderId="40" xfId="0" applyNumberFormat="1" applyFont="1" applyFill="1" applyBorder="1" applyAlignment="1" applyProtection="1">
      <alignment horizontal="center" vertical="center" wrapText="1"/>
    </xf>
    <xf numFmtId="0" fontId="40" fillId="18" borderId="52" xfId="0" applyNumberFormat="1" applyFont="1" applyFill="1" applyBorder="1" applyAlignment="1" applyProtection="1">
      <alignment horizontal="center" vertical="center" wrapText="1"/>
    </xf>
    <xf numFmtId="0" fontId="40" fillId="18" borderId="46" xfId="0" applyNumberFormat="1" applyFont="1" applyFill="1" applyBorder="1" applyAlignment="1" applyProtection="1">
      <alignment horizontal="center" vertical="center" wrapText="1"/>
    </xf>
    <xf numFmtId="0" fontId="40" fillId="18" borderId="21" xfId="0" applyNumberFormat="1" applyFont="1" applyFill="1" applyBorder="1" applyAlignment="1" applyProtection="1">
      <alignment horizontal="center" vertical="center" wrapText="1"/>
    </xf>
    <xf numFmtId="0" fontId="40" fillId="18" borderId="53" xfId="0" applyNumberFormat="1" applyFont="1" applyFill="1" applyBorder="1" applyAlignment="1" applyProtection="1">
      <alignment horizontal="center" vertical="center" wrapText="1"/>
    </xf>
    <xf numFmtId="0" fontId="35" fillId="0" borderId="19" xfId="0" applyNumberFormat="1" applyFont="1" applyFill="1" applyBorder="1" applyAlignment="1" applyProtection="1">
      <alignment horizontal="center" vertical="center"/>
    </xf>
    <xf numFmtId="0" fontId="35" fillId="0" borderId="21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0" fontId="35" fillId="0" borderId="24" xfId="0" applyNumberFormat="1" applyFont="1" applyFill="1" applyBorder="1" applyAlignment="1" applyProtection="1">
      <alignment horizontal="center" vertical="center" wrapText="1"/>
    </xf>
    <xf numFmtId="0" fontId="35" fillId="0" borderId="0" xfId="0" applyNumberFormat="1" applyFont="1" applyFill="1" applyBorder="1" applyAlignment="1" applyProtection="1">
      <alignment horizontal="center" vertical="center" wrapText="1"/>
    </xf>
    <xf numFmtId="0" fontId="40" fillId="18" borderId="54" xfId="0" applyNumberFormat="1" applyFont="1" applyFill="1" applyBorder="1" applyAlignment="1" applyProtection="1">
      <alignment horizontal="center" vertical="center" wrapText="1"/>
    </xf>
    <xf numFmtId="0" fontId="43" fillId="28" borderId="23" xfId="0" applyNumberFormat="1" applyFont="1" applyFill="1" applyBorder="1" applyAlignment="1" applyProtection="1">
      <alignment horizontal="center" vertical="center" wrapText="1"/>
    </xf>
    <xf numFmtId="0" fontId="43" fillId="28" borderId="22" xfId="0" applyNumberFormat="1" applyFont="1" applyFill="1" applyBorder="1" applyAlignment="1" applyProtection="1">
      <alignment horizontal="center" vertical="center" wrapText="1"/>
    </xf>
    <xf numFmtId="0" fontId="35" fillId="24" borderId="23" xfId="0" applyNumberFormat="1" applyFont="1" applyFill="1" applyBorder="1" applyAlignment="1" applyProtection="1">
      <alignment horizontal="center" vertical="center" wrapText="1"/>
    </xf>
    <xf numFmtId="0" fontId="35" fillId="24" borderId="22" xfId="0" applyNumberFormat="1" applyFont="1" applyFill="1" applyBorder="1" applyAlignment="1" applyProtection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o 2" xfId="37"/>
    <cellStyle name="Note" xfId="38"/>
    <cellStyle name="Obično" xfId="0" builtinId="0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5</xdr:row>
      <xdr:rowOff>0</xdr:rowOff>
    </xdr:to>
    <xdr:sp macro="" textlink="">
      <xdr:nvSpPr>
        <xdr:cNvPr id="2808" name="Line 1"/>
        <xdr:cNvSpPr>
          <a:spLocks noChangeShapeType="1"/>
        </xdr:cNvSpPr>
      </xdr:nvSpPr>
      <xdr:spPr bwMode="auto">
        <a:xfrm>
          <a:off x="19050" y="495300"/>
          <a:ext cx="1047750" cy="1171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1057275</xdr:colOff>
      <xdr:row>5</xdr:row>
      <xdr:rowOff>0</xdr:rowOff>
    </xdr:to>
    <xdr:sp macro="" textlink="">
      <xdr:nvSpPr>
        <xdr:cNvPr id="2809" name="Line 2"/>
        <xdr:cNvSpPr>
          <a:spLocks noChangeShapeType="1"/>
        </xdr:cNvSpPr>
      </xdr:nvSpPr>
      <xdr:spPr bwMode="auto">
        <a:xfrm>
          <a:off x="9525" y="495300"/>
          <a:ext cx="1047750" cy="1171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J44"/>
  <sheetViews>
    <sheetView zoomScaleNormal="100" zoomScaleSheetLayoutView="120" workbookViewId="0">
      <selection activeCell="E35" sqref="E35"/>
    </sheetView>
  </sheetViews>
  <sheetFormatPr defaultColWidth="11.42578125" defaultRowHeight="12.75"/>
  <cols>
    <col min="1" max="2" width="4.28515625" style="3" customWidth="1"/>
    <col min="3" max="3" width="5.5703125" style="3" customWidth="1"/>
    <col min="4" max="4" width="5.28515625" style="57" customWidth="1"/>
    <col min="5" max="5" width="44.7109375" style="3" customWidth="1"/>
    <col min="6" max="7" width="30.7109375" style="3" customWidth="1"/>
    <col min="8" max="8" width="11.5703125" style="3" bestFit="1" customWidth="1"/>
    <col min="9" max="9" width="16.28515625" style="3" bestFit="1" customWidth="1"/>
    <col min="10" max="10" width="21.7109375" style="3" bestFit="1" customWidth="1"/>
    <col min="11" max="16384" width="11.42578125" style="3"/>
  </cols>
  <sheetData>
    <row r="2" spans="1:9" ht="15">
      <c r="A2" s="379"/>
      <c r="B2" s="379"/>
      <c r="C2" s="379"/>
      <c r="D2" s="379"/>
      <c r="E2" s="379"/>
      <c r="F2" s="379"/>
      <c r="G2" s="379"/>
    </row>
    <row r="3" spans="1:9" ht="48" customHeight="1">
      <c r="A3" s="380" t="s">
        <v>75</v>
      </c>
      <c r="B3" s="380"/>
      <c r="C3" s="380"/>
      <c r="D3" s="380"/>
      <c r="E3" s="380"/>
      <c r="F3" s="380"/>
      <c r="G3" s="380"/>
    </row>
    <row r="4" spans="1:9" s="47" customFormat="1" ht="26.25" customHeight="1">
      <c r="A4" s="380" t="s">
        <v>27</v>
      </c>
      <c r="B4" s="380"/>
      <c r="C4" s="380"/>
      <c r="D4" s="380"/>
      <c r="E4" s="380"/>
      <c r="F4" s="380"/>
      <c r="G4" s="381"/>
    </row>
    <row r="5" spans="1:9" ht="15.75" customHeight="1">
      <c r="A5" s="48"/>
      <c r="B5" s="49"/>
      <c r="C5" s="49"/>
      <c r="D5" s="49"/>
      <c r="E5" s="49"/>
    </row>
    <row r="6" spans="1:9" ht="27.75" customHeight="1">
      <c r="A6" s="50"/>
      <c r="B6" s="51"/>
      <c r="C6" s="51"/>
      <c r="D6" s="52"/>
      <c r="E6" s="53"/>
      <c r="F6" s="54" t="s">
        <v>57</v>
      </c>
      <c r="G6" s="54" t="s">
        <v>60</v>
      </c>
      <c r="H6" s="203" t="s">
        <v>61</v>
      </c>
    </row>
    <row r="7" spans="1:9" ht="27.75" customHeight="1">
      <c r="A7" s="382" t="s">
        <v>29</v>
      </c>
      <c r="B7" s="383"/>
      <c r="C7" s="383"/>
      <c r="D7" s="383"/>
      <c r="E7" s="384"/>
      <c r="F7" s="63">
        <v>4889249</v>
      </c>
      <c r="G7" s="63">
        <v>5027131.26</v>
      </c>
      <c r="H7" s="206">
        <f>(G7/F7)*100</f>
        <v>102.82011122771615</v>
      </c>
    </row>
    <row r="8" spans="1:9" ht="22.5" customHeight="1">
      <c r="A8" s="385" t="s">
        <v>0</v>
      </c>
      <c r="B8" s="386"/>
      <c r="C8" s="386"/>
      <c r="D8" s="386"/>
      <c r="E8" s="387"/>
      <c r="F8" s="66">
        <v>4889249</v>
      </c>
      <c r="G8" s="66">
        <v>5027131.26</v>
      </c>
      <c r="H8" s="207">
        <f t="shared" ref="H8:H16" si="0">(G8/F8)*100</f>
        <v>102.82011122771615</v>
      </c>
    </row>
    <row r="9" spans="1:9" ht="22.5" customHeight="1">
      <c r="A9" s="388" t="s">
        <v>31</v>
      </c>
      <c r="B9" s="387"/>
      <c r="C9" s="387"/>
      <c r="D9" s="387"/>
      <c r="E9" s="387"/>
      <c r="F9" s="66">
        <v>0</v>
      </c>
      <c r="G9" s="66">
        <v>0</v>
      </c>
      <c r="H9" s="207" t="s">
        <v>62</v>
      </c>
    </row>
    <row r="10" spans="1:9" ht="22.5" customHeight="1">
      <c r="A10" s="62" t="s">
        <v>30</v>
      </c>
      <c r="B10" s="65"/>
      <c r="C10" s="65"/>
      <c r="D10" s="65"/>
      <c r="E10" s="65"/>
      <c r="F10" s="63">
        <v>4878152</v>
      </c>
      <c r="G10" s="63">
        <v>5036315.75</v>
      </c>
      <c r="H10" s="206">
        <f t="shared" si="0"/>
        <v>103.24228826818025</v>
      </c>
    </row>
    <row r="11" spans="1:9" ht="22.5" customHeight="1">
      <c r="A11" s="389" t="s">
        <v>1</v>
      </c>
      <c r="B11" s="386"/>
      <c r="C11" s="386"/>
      <c r="D11" s="386"/>
      <c r="E11" s="390"/>
      <c r="F11" s="66">
        <v>4864228</v>
      </c>
      <c r="G11" s="66">
        <v>51732.58</v>
      </c>
      <c r="H11" s="207">
        <f t="shared" si="0"/>
        <v>1.063531150266805</v>
      </c>
      <c r="I11" s="37"/>
    </row>
    <row r="12" spans="1:9" ht="22.5" customHeight="1">
      <c r="A12" s="391" t="s">
        <v>32</v>
      </c>
      <c r="B12" s="387"/>
      <c r="C12" s="387"/>
      <c r="D12" s="387"/>
      <c r="E12" s="387"/>
      <c r="F12" s="55">
        <v>13924</v>
      </c>
      <c r="G12" s="55">
        <v>49845.83</v>
      </c>
      <c r="H12" s="207">
        <f t="shared" si="0"/>
        <v>357.98498994541796</v>
      </c>
      <c r="I12" s="37"/>
    </row>
    <row r="13" spans="1:9" ht="22.5" customHeight="1">
      <c r="A13" s="392" t="s">
        <v>2</v>
      </c>
      <c r="B13" s="383"/>
      <c r="C13" s="383"/>
      <c r="D13" s="383"/>
      <c r="E13" s="383"/>
      <c r="F13" s="64">
        <f>+F7-F10</f>
        <v>11097</v>
      </c>
      <c r="G13" s="64">
        <f>+G7-G10</f>
        <v>-9184.4900000002235</v>
      </c>
      <c r="H13" s="206" t="s">
        <v>62</v>
      </c>
      <c r="I13" s="37"/>
    </row>
    <row r="14" spans="1:9" ht="25.5" customHeight="1">
      <c r="A14" s="393"/>
      <c r="B14" s="393"/>
      <c r="C14" s="393"/>
      <c r="D14" s="393"/>
      <c r="E14" s="393"/>
      <c r="F14" s="393"/>
      <c r="G14" s="393"/>
      <c r="H14" s="202"/>
    </row>
    <row r="15" spans="1:9" ht="27.75" customHeight="1">
      <c r="A15" s="50"/>
      <c r="B15" s="51"/>
      <c r="C15" s="51"/>
      <c r="D15" s="52"/>
      <c r="E15" s="53"/>
      <c r="F15" s="54" t="s">
        <v>57</v>
      </c>
      <c r="G15" s="54" t="s">
        <v>60</v>
      </c>
      <c r="H15" s="204" t="s">
        <v>61</v>
      </c>
      <c r="I15" s="37"/>
    </row>
    <row r="16" spans="1:9" ht="30.75" customHeight="1">
      <c r="A16" s="397" t="s">
        <v>33</v>
      </c>
      <c r="B16" s="398"/>
      <c r="C16" s="398"/>
      <c r="D16" s="398"/>
      <c r="E16" s="399"/>
      <c r="F16" s="67">
        <v>105840</v>
      </c>
      <c r="G16" s="135">
        <v>105840</v>
      </c>
      <c r="H16" s="205">
        <f t="shared" si="0"/>
        <v>100</v>
      </c>
      <c r="I16" s="37"/>
    </row>
    <row r="17" spans="1:10" ht="34.5" customHeight="1">
      <c r="A17" s="400" t="s">
        <v>34</v>
      </c>
      <c r="B17" s="401"/>
      <c r="C17" s="401"/>
      <c r="D17" s="401"/>
      <c r="E17" s="402"/>
      <c r="F17" s="68"/>
      <c r="G17" s="340">
        <v>96655.51</v>
      </c>
      <c r="H17" s="206"/>
      <c r="I17" s="37"/>
    </row>
    <row r="18" spans="1:10" s="42" customFormat="1" ht="25.5" customHeight="1">
      <c r="A18" s="394"/>
      <c r="B18" s="395"/>
      <c r="C18" s="395"/>
      <c r="D18" s="395"/>
      <c r="E18" s="395"/>
      <c r="F18" s="396"/>
      <c r="G18" s="396"/>
      <c r="H18" s="61"/>
      <c r="I18" s="69"/>
    </row>
    <row r="19" spans="1:10" s="42" customFormat="1" ht="27.75" customHeight="1">
      <c r="A19" s="50"/>
      <c r="B19" s="51"/>
      <c r="C19" s="51"/>
      <c r="D19" s="52"/>
      <c r="E19" s="53"/>
      <c r="F19" s="54" t="s">
        <v>57</v>
      </c>
      <c r="G19" s="54" t="s">
        <v>60</v>
      </c>
      <c r="H19" s="61"/>
      <c r="I19" s="69"/>
      <c r="J19" s="69"/>
    </row>
    <row r="20" spans="1:10" s="42" customFormat="1" ht="22.5" customHeight="1">
      <c r="A20" s="385" t="s">
        <v>3</v>
      </c>
      <c r="B20" s="386"/>
      <c r="C20" s="386"/>
      <c r="D20" s="386"/>
      <c r="E20" s="386"/>
      <c r="F20" s="55">
        <v>0</v>
      </c>
      <c r="G20" s="55">
        <v>0</v>
      </c>
      <c r="H20" s="61"/>
      <c r="I20" s="69"/>
    </row>
    <row r="21" spans="1:10" s="42" customFormat="1" ht="33.75" customHeight="1">
      <c r="A21" s="385" t="s">
        <v>4</v>
      </c>
      <c r="B21" s="386"/>
      <c r="C21" s="386"/>
      <c r="D21" s="386"/>
      <c r="E21" s="386"/>
      <c r="F21" s="55">
        <v>0</v>
      </c>
      <c r="G21" s="55">
        <v>0</v>
      </c>
      <c r="H21" s="61"/>
    </row>
    <row r="22" spans="1:10" s="42" customFormat="1" ht="22.5" customHeight="1">
      <c r="A22" s="392" t="s">
        <v>5</v>
      </c>
      <c r="B22" s="383"/>
      <c r="C22" s="383"/>
      <c r="D22" s="383"/>
      <c r="E22" s="383"/>
      <c r="F22" s="63">
        <f>F20-F21</f>
        <v>0</v>
      </c>
      <c r="G22" s="63">
        <f>G20-G21</f>
        <v>0</v>
      </c>
      <c r="H22" s="61"/>
      <c r="I22" s="70"/>
      <c r="J22" s="69"/>
    </row>
    <row r="23" spans="1:10" s="42" customFormat="1" ht="25.5" customHeight="1">
      <c r="A23" s="394"/>
      <c r="B23" s="395"/>
      <c r="C23" s="395"/>
      <c r="D23" s="395"/>
      <c r="E23" s="395"/>
      <c r="F23" s="396"/>
      <c r="G23" s="396"/>
      <c r="H23" s="61"/>
    </row>
    <row r="24" spans="1:10" s="42" customFormat="1" ht="22.5" customHeight="1">
      <c r="A24" s="389" t="s">
        <v>6</v>
      </c>
      <c r="B24" s="386"/>
      <c r="C24" s="386"/>
      <c r="D24" s="386"/>
      <c r="E24" s="386"/>
      <c r="F24" s="55">
        <v>0</v>
      </c>
      <c r="G24" s="55">
        <v>0</v>
      </c>
      <c r="H24" s="61"/>
    </row>
    <row r="25" spans="1:10" s="42" customFormat="1" ht="18" customHeight="1">
      <c r="A25" s="56"/>
      <c r="B25" s="49"/>
      <c r="C25" s="49"/>
      <c r="D25" s="49"/>
      <c r="E25" s="49"/>
    </row>
    <row r="26" spans="1:10">
      <c r="A26" s="376" t="s">
        <v>76</v>
      </c>
      <c r="B26" s="376"/>
      <c r="C26" s="376"/>
      <c r="D26" s="377"/>
      <c r="E26" s="378"/>
    </row>
    <row r="27" spans="1:10">
      <c r="A27" s="376" t="s">
        <v>77</v>
      </c>
      <c r="B27" s="376"/>
      <c r="C27" s="376"/>
      <c r="D27" s="377"/>
      <c r="E27" s="376"/>
      <c r="G27" s="3" t="s">
        <v>50</v>
      </c>
    </row>
    <row r="28" spans="1:10">
      <c r="G28" s="3" t="s">
        <v>51</v>
      </c>
    </row>
    <row r="29" spans="1:10">
      <c r="A29" s="212" t="s">
        <v>69</v>
      </c>
      <c r="G29" s="212" t="s">
        <v>70</v>
      </c>
    </row>
    <row r="30" spans="1:10">
      <c r="F30" s="37"/>
      <c r="G30" s="37"/>
    </row>
    <row r="31" spans="1:10">
      <c r="F31" s="37"/>
      <c r="G31" s="37"/>
    </row>
    <row r="32" spans="1:10">
      <c r="E32" s="71"/>
      <c r="F32" s="39"/>
      <c r="G32" s="39"/>
    </row>
    <row r="33" spans="5:7">
      <c r="E33" s="71"/>
      <c r="F33" s="37"/>
      <c r="G33" s="37"/>
    </row>
    <row r="34" spans="5:7">
      <c r="E34" s="71"/>
      <c r="F34" s="37"/>
      <c r="G34" s="37"/>
    </row>
    <row r="35" spans="5:7">
      <c r="E35" s="71"/>
      <c r="F35" s="37"/>
      <c r="G35" s="37"/>
    </row>
    <row r="36" spans="5:7">
      <c r="E36" s="71"/>
      <c r="F36" s="37"/>
      <c r="G36" s="37"/>
    </row>
    <row r="37" spans="5:7">
      <c r="E37" s="71"/>
    </row>
    <row r="42" spans="5:7">
      <c r="F42" s="37"/>
    </row>
    <row r="43" spans="5:7">
      <c r="F43" s="37"/>
    </row>
    <row r="44" spans="5:7">
      <c r="F44" s="37"/>
    </row>
  </sheetData>
  <mergeCells count="18">
    <mergeCell ref="A22:E22"/>
    <mergeCell ref="A23:G23"/>
    <mergeCell ref="A24:E24"/>
    <mergeCell ref="A16:E16"/>
    <mergeCell ref="A17:E17"/>
    <mergeCell ref="A18:G18"/>
    <mergeCell ref="A20:E20"/>
    <mergeCell ref="A21:E21"/>
    <mergeCell ref="A9:E9"/>
    <mergeCell ref="A11:E11"/>
    <mergeCell ref="A12:E12"/>
    <mergeCell ref="A13:E13"/>
    <mergeCell ref="A14:G14"/>
    <mergeCell ref="A2:G2"/>
    <mergeCell ref="A3:G3"/>
    <mergeCell ref="A4:G4"/>
    <mergeCell ref="A7:E7"/>
    <mergeCell ref="A8:E8"/>
  </mergeCells>
  <printOptions horizontalCentered="1"/>
  <pageMargins left="0.19685039370078741" right="0.19685039370078741" top="0.62992125984251968" bottom="0.43307086614173229" header="0.31496062992125984" footer="0.31496062992125984"/>
  <pageSetup paperSize="9" scale="7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9"/>
  <sheetViews>
    <sheetView zoomScaleNormal="100" zoomScaleSheetLayoutView="120" workbookViewId="0">
      <selection activeCell="S12" sqref="S12"/>
    </sheetView>
  </sheetViews>
  <sheetFormatPr defaultColWidth="11.42578125" defaultRowHeight="12.75"/>
  <cols>
    <col min="1" max="1" width="16" style="12" customWidth="1"/>
    <col min="2" max="3" width="10.7109375" style="12" customWidth="1"/>
    <col min="4" max="4" width="7.7109375" style="12" customWidth="1"/>
    <col min="5" max="6" width="10.7109375" style="12" customWidth="1"/>
    <col min="7" max="7" width="7.7109375" style="12" customWidth="1"/>
    <col min="8" max="9" width="10.7109375" style="43" customWidth="1"/>
    <col min="10" max="10" width="7.7109375" style="43" customWidth="1"/>
    <col min="11" max="15" width="10.7109375" style="3" customWidth="1"/>
    <col min="16" max="16" width="7.7109375" style="3" customWidth="1"/>
    <col min="17" max="17" width="14.28515625" style="3" customWidth="1"/>
    <col min="18" max="18" width="7.85546875" style="3" customWidth="1"/>
    <col min="19" max="16384" width="11.42578125" style="3"/>
  </cols>
  <sheetData>
    <row r="1" spans="1:16" ht="24" customHeight="1">
      <c r="A1" s="380"/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</row>
    <row r="2" spans="1:16" s="1" customFormat="1" ht="13.5" thickBot="1">
      <c r="A2" s="8"/>
      <c r="O2" s="417" t="s">
        <v>7</v>
      </c>
      <c r="P2" s="417"/>
    </row>
    <row r="3" spans="1:16" s="1" customFormat="1" ht="24.75" thickBot="1">
      <c r="A3" s="104" t="s">
        <v>8</v>
      </c>
      <c r="B3" s="414" t="s">
        <v>73</v>
      </c>
      <c r="C3" s="415"/>
      <c r="D3" s="415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136"/>
    </row>
    <row r="4" spans="1:16" s="1" customFormat="1" ht="20.100000000000001" customHeight="1" thickBot="1">
      <c r="A4" s="92"/>
      <c r="B4" s="418" t="s">
        <v>52</v>
      </c>
      <c r="C4" s="419"/>
      <c r="D4" s="420"/>
      <c r="E4" s="421" t="s">
        <v>49</v>
      </c>
      <c r="F4" s="419"/>
      <c r="G4" s="420"/>
      <c r="H4" s="421" t="s">
        <v>53</v>
      </c>
      <c r="I4" s="419"/>
      <c r="J4" s="420"/>
      <c r="K4" s="421" t="s">
        <v>54</v>
      </c>
      <c r="L4" s="419"/>
      <c r="M4" s="420"/>
      <c r="N4" s="403" t="s">
        <v>56</v>
      </c>
      <c r="O4" s="404"/>
      <c r="P4" s="405"/>
    </row>
    <row r="5" spans="1:16" s="1" customFormat="1" ht="50.1" customHeight="1" thickBot="1">
      <c r="A5" s="103" t="s">
        <v>9</v>
      </c>
      <c r="B5" s="105" t="s">
        <v>57</v>
      </c>
      <c r="C5" s="106" t="s">
        <v>60</v>
      </c>
      <c r="D5" s="107" t="s">
        <v>61</v>
      </c>
      <c r="E5" s="107" t="s">
        <v>57</v>
      </c>
      <c r="F5" s="106" t="s">
        <v>60</v>
      </c>
      <c r="G5" s="107" t="s">
        <v>61</v>
      </c>
      <c r="H5" s="107" t="s">
        <v>57</v>
      </c>
      <c r="I5" s="106" t="s">
        <v>60</v>
      </c>
      <c r="J5" s="107" t="s">
        <v>61</v>
      </c>
      <c r="K5" s="107" t="s">
        <v>57</v>
      </c>
      <c r="L5" s="106" t="s">
        <v>60</v>
      </c>
      <c r="M5" s="107" t="s">
        <v>61</v>
      </c>
      <c r="N5" s="107" t="s">
        <v>57</v>
      </c>
      <c r="O5" s="137" t="s">
        <v>60</v>
      </c>
      <c r="P5" s="310" t="s">
        <v>61</v>
      </c>
    </row>
    <row r="6" spans="1:16" s="1" customFormat="1" ht="20.100000000000001" customHeight="1">
      <c r="A6" s="309">
        <v>634</v>
      </c>
      <c r="B6" s="311"/>
      <c r="C6" s="312"/>
      <c r="D6" s="313"/>
      <c r="E6" s="312"/>
      <c r="F6" s="312"/>
      <c r="G6" s="313"/>
      <c r="H6" s="312"/>
      <c r="I6" s="312"/>
      <c r="J6" s="313"/>
      <c r="K6" s="314"/>
      <c r="L6" s="318"/>
      <c r="M6" s="313"/>
      <c r="N6" s="315"/>
      <c r="O6" s="337">
        <v>500</v>
      </c>
      <c r="P6" s="316"/>
    </row>
    <row r="7" spans="1:16" s="1" customFormat="1" ht="20.100000000000001" customHeight="1">
      <c r="A7" s="309">
        <v>633</v>
      </c>
      <c r="B7" s="311"/>
      <c r="C7" s="312"/>
      <c r="D7" s="313"/>
      <c r="E7" s="312"/>
      <c r="F7" s="312"/>
      <c r="G7" s="313"/>
      <c r="H7" s="312"/>
      <c r="I7" s="312"/>
      <c r="J7" s="313"/>
      <c r="K7" s="314"/>
      <c r="L7" s="335">
        <v>7970.5</v>
      </c>
      <c r="M7" s="313"/>
      <c r="N7" s="315"/>
      <c r="O7" s="338">
        <v>28054.31</v>
      </c>
      <c r="P7" s="316"/>
    </row>
    <row r="8" spans="1:16" s="1" customFormat="1" ht="20.100000000000001" customHeight="1">
      <c r="A8" s="108">
        <v>636</v>
      </c>
      <c r="B8" s="99"/>
      <c r="C8" s="95"/>
      <c r="D8" s="143" t="s">
        <v>62</v>
      </c>
      <c r="E8" s="96"/>
      <c r="F8" s="96"/>
      <c r="G8" s="144" t="s">
        <v>62</v>
      </c>
      <c r="H8" s="97"/>
      <c r="I8" s="97"/>
      <c r="J8" s="147" t="s">
        <v>62</v>
      </c>
      <c r="K8" s="375">
        <v>4091588</v>
      </c>
      <c r="L8" s="336">
        <v>4316988.96</v>
      </c>
      <c r="M8" s="143">
        <f>(L8/K8)*100</f>
        <v>105.50888701403953</v>
      </c>
      <c r="N8" s="98"/>
      <c r="O8" s="138"/>
      <c r="P8" s="148" t="s">
        <v>62</v>
      </c>
    </row>
    <row r="9" spans="1:16" s="1" customFormat="1" ht="20.100000000000001" customHeight="1">
      <c r="A9" s="108">
        <v>636</v>
      </c>
      <c r="B9" s="99"/>
      <c r="C9" s="95"/>
      <c r="D9" s="143"/>
      <c r="E9" s="96"/>
      <c r="F9" s="96"/>
      <c r="G9" s="144"/>
      <c r="H9" s="97"/>
      <c r="I9" s="97"/>
      <c r="J9" s="147"/>
      <c r="K9" s="375">
        <v>28169</v>
      </c>
      <c r="L9" s="336">
        <v>37943.83</v>
      </c>
      <c r="M9" s="143">
        <f t="shared" ref="M9:M18" si="0">(L9/K9)*100</f>
        <v>134.70066385033192</v>
      </c>
      <c r="N9" s="98"/>
      <c r="O9" s="138"/>
      <c r="P9" s="148"/>
    </row>
    <row r="10" spans="1:16" s="1" customFormat="1" ht="20.100000000000001" customHeight="1">
      <c r="A10" s="108">
        <v>638</v>
      </c>
      <c r="B10" s="100"/>
      <c r="C10" s="96"/>
      <c r="D10" s="144" t="s">
        <v>62</v>
      </c>
      <c r="E10" s="96"/>
      <c r="F10" s="96"/>
      <c r="G10" s="144" t="s">
        <v>62</v>
      </c>
      <c r="H10" s="96"/>
      <c r="I10" s="96"/>
      <c r="J10" s="144" t="s">
        <v>62</v>
      </c>
      <c r="K10" s="96"/>
      <c r="L10" s="96"/>
      <c r="M10" s="143"/>
      <c r="N10" s="96"/>
      <c r="O10" s="139"/>
      <c r="P10" s="148" t="s">
        <v>62</v>
      </c>
    </row>
    <row r="11" spans="1:16" s="1" customFormat="1" ht="20.100000000000001" customHeight="1">
      <c r="A11" s="108">
        <v>638</v>
      </c>
      <c r="B11" s="100"/>
      <c r="C11" s="96"/>
      <c r="D11" s="144" t="s">
        <v>62</v>
      </c>
      <c r="E11" s="96"/>
      <c r="F11" s="96"/>
      <c r="G11" s="144" t="s">
        <v>62</v>
      </c>
      <c r="H11" s="96"/>
      <c r="I11" s="96"/>
      <c r="J11" s="144" t="s">
        <v>62</v>
      </c>
      <c r="K11" s="374">
        <v>39107</v>
      </c>
      <c r="L11" s="334">
        <v>33599.910000000003</v>
      </c>
      <c r="M11" s="143">
        <f t="shared" si="0"/>
        <v>85.917891937504805</v>
      </c>
      <c r="N11" s="96"/>
      <c r="O11" s="139"/>
      <c r="P11" s="148" t="s">
        <v>62</v>
      </c>
    </row>
    <row r="12" spans="1:16" s="1" customFormat="1" ht="20.100000000000001" customHeight="1">
      <c r="A12" s="108">
        <v>641</v>
      </c>
      <c r="B12" s="100"/>
      <c r="C12" s="96"/>
      <c r="D12" s="144" t="s">
        <v>62</v>
      </c>
      <c r="E12" s="374">
        <v>0</v>
      </c>
      <c r="F12" s="334">
        <v>0.48</v>
      </c>
      <c r="G12" s="144">
        <v>0</v>
      </c>
      <c r="H12" s="96"/>
      <c r="I12" s="96"/>
      <c r="J12" s="144" t="s">
        <v>62</v>
      </c>
      <c r="K12" s="96"/>
      <c r="L12" s="96"/>
      <c r="M12" s="143"/>
      <c r="N12" s="96"/>
      <c r="O12" s="139"/>
      <c r="P12" s="148" t="s">
        <v>62</v>
      </c>
    </row>
    <row r="13" spans="1:16" s="1" customFormat="1" ht="20.100000000000001" customHeight="1">
      <c r="A13" s="108">
        <v>652</v>
      </c>
      <c r="B13" s="100"/>
      <c r="C13" s="96"/>
      <c r="D13" s="144" t="s">
        <v>62</v>
      </c>
      <c r="E13" s="96"/>
      <c r="F13" s="96"/>
      <c r="G13" s="144" t="s">
        <v>62</v>
      </c>
      <c r="H13" s="374">
        <v>220379</v>
      </c>
      <c r="I13" s="334">
        <v>215016.32000000001</v>
      </c>
      <c r="J13" s="144">
        <f>(I13/H13)*100</f>
        <v>97.566610248707903</v>
      </c>
      <c r="K13" s="96"/>
      <c r="L13" s="96"/>
      <c r="M13" s="143"/>
      <c r="N13" s="96"/>
      <c r="O13" s="139"/>
      <c r="P13" s="148" t="s">
        <v>62</v>
      </c>
    </row>
    <row r="14" spans="1:16" s="1" customFormat="1" ht="20.100000000000001" customHeight="1">
      <c r="A14" s="108">
        <v>661</v>
      </c>
      <c r="B14" s="100"/>
      <c r="C14" s="96"/>
      <c r="D14" s="144" t="s">
        <v>62</v>
      </c>
      <c r="E14" s="374">
        <v>6552</v>
      </c>
      <c r="F14" s="334">
        <v>11529</v>
      </c>
      <c r="G14" s="144">
        <f>(F14/E14)*100</f>
        <v>175.96153846153845</v>
      </c>
      <c r="H14" s="96"/>
      <c r="I14" s="96"/>
      <c r="J14" s="144" t="s">
        <v>62</v>
      </c>
      <c r="K14" s="96"/>
      <c r="L14" s="96"/>
      <c r="M14" s="143"/>
      <c r="N14" s="96"/>
      <c r="O14" s="139"/>
      <c r="P14" s="149" t="s">
        <v>62</v>
      </c>
    </row>
    <row r="15" spans="1:16" s="1" customFormat="1" ht="20.100000000000001" customHeight="1">
      <c r="A15" s="108">
        <v>663</v>
      </c>
      <c r="B15" s="100"/>
      <c r="C15" s="96"/>
      <c r="D15" s="144" t="s">
        <v>62</v>
      </c>
      <c r="E15" s="96"/>
      <c r="F15" s="96"/>
      <c r="G15" s="144" t="s">
        <v>62</v>
      </c>
      <c r="H15" s="96"/>
      <c r="I15" s="96"/>
      <c r="J15" s="144" t="s">
        <v>62</v>
      </c>
      <c r="K15" s="96"/>
      <c r="L15" s="96"/>
      <c r="M15" s="143"/>
      <c r="N15" s="374">
        <v>33792</v>
      </c>
      <c r="O15" s="339">
        <v>7488</v>
      </c>
      <c r="P15" s="148">
        <f>(O15/N15)*100</f>
        <v>22.15909090909091</v>
      </c>
    </row>
    <row r="16" spans="1:16" s="1" customFormat="1" ht="20.100000000000001" customHeight="1">
      <c r="A16" s="108">
        <v>683</v>
      </c>
      <c r="B16" s="100"/>
      <c r="C16" s="96"/>
      <c r="D16" s="144"/>
      <c r="E16" s="96"/>
      <c r="F16" s="96"/>
      <c r="G16" s="144"/>
      <c r="H16" s="96"/>
      <c r="I16" s="96"/>
      <c r="J16" s="144"/>
      <c r="K16" s="96">
        <v>0</v>
      </c>
      <c r="L16" s="96">
        <v>0</v>
      </c>
      <c r="M16" s="143"/>
      <c r="N16" s="96"/>
      <c r="O16" s="317"/>
      <c r="P16" s="148"/>
    </row>
    <row r="17" spans="1:16" s="1" customFormat="1" ht="20.100000000000001" customHeight="1">
      <c r="A17" s="108">
        <v>671</v>
      </c>
      <c r="B17" s="373">
        <v>317924</v>
      </c>
      <c r="C17" s="334">
        <v>324452.59999999998</v>
      </c>
      <c r="D17" s="144">
        <f>(C17/B17)*100</f>
        <v>102.05350964381424</v>
      </c>
      <c r="E17" s="96"/>
      <c r="F17" s="96"/>
      <c r="G17" s="144" t="s">
        <v>62</v>
      </c>
      <c r="H17" s="96"/>
      <c r="I17" s="96"/>
      <c r="J17" s="144" t="s">
        <v>62</v>
      </c>
      <c r="K17" s="374">
        <v>45897</v>
      </c>
      <c r="L17" s="334">
        <v>43587</v>
      </c>
      <c r="M17" s="143">
        <f t="shared" si="0"/>
        <v>94.966991306621352</v>
      </c>
      <c r="N17" s="129"/>
      <c r="O17" s="139"/>
      <c r="P17" s="148" t="s">
        <v>62</v>
      </c>
    </row>
    <row r="18" spans="1:16" s="1" customFormat="1" ht="20.100000000000001" customHeight="1">
      <c r="A18" s="109">
        <v>922</v>
      </c>
      <c r="B18" s="100"/>
      <c r="C18" s="96"/>
      <c r="D18" s="144" t="s">
        <v>62</v>
      </c>
      <c r="E18" s="374">
        <v>22938</v>
      </c>
      <c r="F18" s="96"/>
      <c r="G18" s="144"/>
      <c r="H18" s="96"/>
      <c r="I18" s="96"/>
      <c r="J18" s="144" t="s">
        <v>62</v>
      </c>
      <c r="K18" s="374">
        <v>82902</v>
      </c>
      <c r="L18" s="96"/>
      <c r="M18" s="143">
        <f t="shared" si="0"/>
        <v>0</v>
      </c>
      <c r="N18" s="96"/>
      <c r="O18" s="139"/>
      <c r="P18" s="148" t="s">
        <v>62</v>
      </c>
    </row>
    <row r="19" spans="1:16" s="1" customFormat="1" ht="20.100000000000001" customHeight="1" thickBot="1">
      <c r="A19" s="9"/>
      <c r="B19" s="101"/>
      <c r="C19" s="102"/>
      <c r="D19" s="145" t="s">
        <v>62</v>
      </c>
      <c r="E19" s="102"/>
      <c r="F19" s="102"/>
      <c r="G19" s="145" t="s">
        <v>62</v>
      </c>
      <c r="H19" s="102"/>
      <c r="I19" s="102"/>
      <c r="J19" s="145" t="s">
        <v>62</v>
      </c>
      <c r="K19" s="102"/>
      <c r="L19" s="102"/>
      <c r="M19" s="143"/>
      <c r="N19" s="102"/>
      <c r="O19" s="140"/>
      <c r="P19" s="150" t="s">
        <v>62</v>
      </c>
    </row>
    <row r="20" spans="1:16" s="1" customFormat="1" ht="20.100000000000001" customHeight="1" thickBot="1">
      <c r="A20" s="93" t="s">
        <v>55</v>
      </c>
      <c r="B20" s="94">
        <f>SUM(B8:B19)</f>
        <v>317924</v>
      </c>
      <c r="C20" s="10">
        <f>SUM(C6:C19)</f>
        <v>324452.59999999998</v>
      </c>
      <c r="D20" s="146">
        <v>0</v>
      </c>
      <c r="E20" s="10">
        <f>SUM(E8:E19)</f>
        <v>29490</v>
      </c>
      <c r="F20" s="10">
        <f>SUM(F6:F19)</f>
        <v>11529.48</v>
      </c>
      <c r="G20" s="146">
        <f>(F20/E20)*100</f>
        <v>39.096236012207527</v>
      </c>
      <c r="H20" s="10">
        <f>SUM(H8:H19)</f>
        <v>220379</v>
      </c>
      <c r="I20" s="10">
        <f>SUM(I6:I19)</f>
        <v>215016.32000000001</v>
      </c>
      <c r="J20" s="146">
        <f>(I20/H20)*100</f>
        <v>97.566610248707903</v>
      </c>
      <c r="K20" s="10">
        <f>SUM(K6:K19)</f>
        <v>4287663</v>
      </c>
      <c r="L20" s="10">
        <f>SUM(L6:L19)</f>
        <v>4440090.2</v>
      </c>
      <c r="M20" s="146">
        <f>(L20/K20)*100</f>
        <v>103.55501819989119</v>
      </c>
      <c r="N20" s="10">
        <f>SUM(N8:N19)</f>
        <v>33792</v>
      </c>
      <c r="O20" s="141">
        <f>SUM(O6:O19)</f>
        <v>36042.31</v>
      </c>
      <c r="P20" s="151">
        <f>(O20/N20)*100</f>
        <v>106.65929805871211</v>
      </c>
    </row>
    <row r="21" spans="1:16" s="1" customFormat="1" ht="20.100000000000001" customHeight="1" thickBot="1">
      <c r="A21" s="142" t="s">
        <v>74</v>
      </c>
      <c r="B21" s="409">
        <f>SUM(B20,E20,H20,K20,N20)</f>
        <v>4889248</v>
      </c>
      <c r="C21" s="410"/>
      <c r="D21" s="410"/>
      <c r="E21" s="410"/>
      <c r="F21" s="410"/>
      <c r="G21" s="410"/>
      <c r="H21" s="410"/>
      <c r="I21" s="410"/>
      <c r="J21" s="410"/>
      <c r="K21" s="410"/>
      <c r="L21" s="410"/>
      <c r="M21" s="410"/>
      <c r="N21" s="410"/>
      <c r="O21" s="410"/>
      <c r="P21" s="411"/>
    </row>
    <row r="22" spans="1:16" s="1" customFormat="1" ht="24.95" customHeight="1" thickBot="1">
      <c r="A22" s="142" t="s">
        <v>72</v>
      </c>
      <c r="B22" s="406">
        <f>C20+F20+I20+L20+O20</f>
        <v>5027130.9099999992</v>
      </c>
      <c r="C22" s="407"/>
      <c r="D22" s="407"/>
      <c r="E22" s="407"/>
      <c r="F22" s="407"/>
      <c r="G22" s="407"/>
      <c r="H22" s="407"/>
      <c r="I22" s="407"/>
      <c r="J22" s="407"/>
      <c r="K22" s="407"/>
      <c r="L22" s="407"/>
      <c r="M22" s="407"/>
      <c r="N22" s="407"/>
      <c r="O22" s="407"/>
      <c r="P22" s="408"/>
    </row>
    <row r="23" spans="1:16" s="1" customFormat="1" ht="39.950000000000003" customHeight="1">
      <c r="A23" s="5"/>
      <c r="B23" s="5"/>
      <c r="C23" s="5"/>
      <c r="D23" s="5"/>
      <c r="E23" s="5"/>
      <c r="F23" s="5"/>
      <c r="G23" s="5"/>
      <c r="H23" s="6"/>
      <c r="I23" s="6"/>
      <c r="J23" s="6"/>
      <c r="K23" s="11"/>
      <c r="L23" s="11"/>
      <c r="M23" s="11"/>
      <c r="N23" s="3"/>
      <c r="O23" s="3"/>
      <c r="P23" s="3"/>
    </row>
    <row r="24" spans="1:16" s="1" customFormat="1" ht="39.950000000000003" customHeight="1">
      <c r="A24" s="12"/>
      <c r="B24" s="12"/>
      <c r="C24" s="12"/>
      <c r="D24" s="12"/>
      <c r="E24" s="15"/>
      <c r="F24" s="15"/>
      <c r="G24" s="15"/>
      <c r="H24" s="17"/>
      <c r="I24" s="17"/>
      <c r="J24" s="17"/>
      <c r="K24" s="18"/>
      <c r="L24" s="18"/>
      <c r="M24" s="18"/>
      <c r="N24" s="3"/>
      <c r="O24" s="3"/>
      <c r="P24" s="3"/>
    </row>
    <row r="25" spans="1:16">
      <c r="H25" s="19"/>
      <c r="I25" s="19"/>
      <c r="J25" s="19"/>
      <c r="K25" s="20"/>
      <c r="L25" s="20"/>
      <c r="M25" s="20"/>
    </row>
    <row r="26" spans="1:16" ht="13.5" customHeight="1">
      <c r="H26" s="21"/>
      <c r="I26" s="21"/>
      <c r="J26" s="21"/>
      <c r="K26" s="22"/>
      <c r="L26" s="22"/>
      <c r="M26" s="22"/>
    </row>
    <row r="27" spans="1:16" ht="13.5" customHeight="1">
      <c r="H27" s="13"/>
      <c r="I27" s="13"/>
      <c r="J27" s="13"/>
      <c r="K27" s="14"/>
      <c r="L27" s="14"/>
      <c r="M27" s="14"/>
    </row>
    <row r="28" spans="1:16" ht="13.5" customHeight="1">
      <c r="E28" s="15"/>
      <c r="F28" s="15"/>
      <c r="G28" s="15"/>
      <c r="H28" s="13"/>
      <c r="I28" s="13"/>
      <c r="J28" s="13"/>
      <c r="K28" s="23"/>
      <c r="L28" s="23"/>
      <c r="M28" s="23"/>
    </row>
    <row r="29" spans="1:16" ht="13.5" customHeight="1">
      <c r="E29" s="15"/>
      <c r="F29" s="15"/>
      <c r="G29" s="15"/>
      <c r="H29" s="13"/>
      <c r="I29" s="13"/>
      <c r="J29" s="13"/>
      <c r="K29" s="18"/>
      <c r="L29" s="18"/>
      <c r="M29" s="18"/>
    </row>
    <row r="30" spans="1:16" ht="28.5" customHeight="1">
      <c r="H30" s="13"/>
      <c r="I30" s="13"/>
      <c r="J30" s="13"/>
      <c r="K30" s="14"/>
      <c r="L30" s="14"/>
      <c r="M30" s="14"/>
    </row>
    <row r="31" spans="1:16" ht="13.5" customHeight="1">
      <c r="H31" s="13"/>
      <c r="I31" s="13"/>
      <c r="J31" s="13"/>
      <c r="K31" s="22"/>
      <c r="L31" s="22"/>
      <c r="M31" s="22"/>
    </row>
    <row r="32" spans="1:16" ht="13.5" customHeight="1">
      <c r="H32" s="13"/>
      <c r="I32" s="13"/>
      <c r="J32" s="13"/>
      <c r="K32" s="14"/>
      <c r="L32" s="14"/>
      <c r="M32" s="14"/>
    </row>
    <row r="33" spans="2:13" ht="13.5" customHeight="1">
      <c r="H33" s="13"/>
      <c r="I33" s="13"/>
      <c r="J33" s="13"/>
      <c r="K33" s="24"/>
      <c r="L33" s="24"/>
      <c r="M33" s="24"/>
    </row>
    <row r="34" spans="2:13" ht="13.5" customHeight="1">
      <c r="H34" s="19"/>
      <c r="I34" s="19"/>
      <c r="J34" s="19"/>
      <c r="K34" s="20"/>
      <c r="L34" s="20"/>
      <c r="M34" s="20"/>
    </row>
    <row r="35" spans="2:13" ht="22.5" customHeight="1">
      <c r="B35" s="15"/>
      <c r="C35" s="15"/>
      <c r="D35" s="15"/>
      <c r="H35" s="19"/>
      <c r="I35" s="19"/>
      <c r="J35" s="19"/>
      <c r="K35" s="25"/>
      <c r="L35" s="25"/>
      <c r="M35" s="25"/>
    </row>
    <row r="36" spans="2:13" ht="13.5" customHeight="1">
      <c r="E36" s="15"/>
      <c r="F36" s="15"/>
      <c r="G36" s="15"/>
      <c r="H36" s="19"/>
      <c r="I36" s="19"/>
      <c r="J36" s="19"/>
      <c r="K36" s="26"/>
      <c r="L36" s="26"/>
      <c r="M36" s="26"/>
    </row>
    <row r="37" spans="2:13" ht="13.5" customHeight="1">
      <c r="E37" s="15"/>
      <c r="F37" s="15"/>
      <c r="G37" s="15"/>
      <c r="H37" s="21"/>
      <c r="I37" s="21"/>
      <c r="J37" s="21"/>
      <c r="K37" s="18"/>
      <c r="L37" s="18"/>
      <c r="M37" s="18"/>
    </row>
    <row r="38" spans="2:13" ht="13.5" customHeight="1">
      <c r="H38" s="13"/>
      <c r="I38" s="13"/>
      <c r="J38" s="13"/>
      <c r="K38" s="14"/>
      <c r="L38" s="14"/>
      <c r="M38" s="14"/>
    </row>
    <row r="39" spans="2:13" ht="13.5" customHeight="1">
      <c r="B39" s="15"/>
      <c r="C39" s="15"/>
      <c r="D39" s="15"/>
      <c r="H39" s="13"/>
      <c r="I39" s="13"/>
      <c r="J39" s="13"/>
      <c r="K39" s="16"/>
      <c r="L39" s="16"/>
      <c r="M39" s="16"/>
    </row>
    <row r="40" spans="2:13" ht="13.5" customHeight="1">
      <c r="E40" s="15"/>
      <c r="F40" s="15"/>
      <c r="G40" s="15"/>
      <c r="H40" s="13"/>
      <c r="I40" s="13"/>
      <c r="J40" s="13"/>
      <c r="K40" s="25"/>
      <c r="L40" s="25"/>
      <c r="M40" s="25"/>
    </row>
    <row r="41" spans="2:13" ht="13.5" customHeight="1">
      <c r="E41" s="15"/>
      <c r="F41" s="15"/>
      <c r="G41" s="15"/>
      <c r="H41" s="21"/>
      <c r="I41" s="21"/>
      <c r="J41" s="21"/>
      <c r="K41" s="18"/>
      <c r="L41" s="18"/>
      <c r="M41" s="18"/>
    </row>
    <row r="42" spans="2:13" ht="13.5" customHeight="1">
      <c r="H42" s="19"/>
      <c r="I42" s="19"/>
      <c r="J42" s="19"/>
      <c r="K42" s="14"/>
      <c r="L42" s="14"/>
      <c r="M42" s="14"/>
    </row>
    <row r="43" spans="2:13" ht="13.5" customHeight="1">
      <c r="E43" s="15"/>
      <c r="F43" s="15"/>
      <c r="G43" s="15"/>
      <c r="H43" s="19"/>
      <c r="I43" s="19"/>
      <c r="J43" s="19"/>
      <c r="K43" s="25"/>
      <c r="L43" s="25"/>
      <c r="M43" s="25"/>
    </row>
    <row r="44" spans="2:13" ht="13.5" customHeight="1">
      <c r="H44" s="21"/>
      <c r="I44" s="21"/>
      <c r="J44" s="21"/>
      <c r="K44" s="24"/>
      <c r="L44" s="24"/>
      <c r="M44" s="24"/>
    </row>
    <row r="45" spans="2:13" ht="13.5" customHeight="1">
      <c r="H45" s="13"/>
      <c r="I45" s="13"/>
      <c r="J45" s="13"/>
      <c r="K45" s="14"/>
      <c r="L45" s="14"/>
      <c r="M45" s="14"/>
    </row>
    <row r="46" spans="2:13" ht="22.5" customHeight="1">
      <c r="H46" s="21"/>
      <c r="I46" s="21"/>
      <c r="J46" s="21"/>
      <c r="K46" s="18"/>
      <c r="L46" s="18"/>
      <c r="M46" s="18"/>
    </row>
    <row r="47" spans="2:13" ht="13.5" customHeight="1">
      <c r="H47" s="13"/>
      <c r="I47" s="13"/>
      <c r="J47" s="13"/>
      <c r="K47" s="14"/>
      <c r="L47" s="14"/>
      <c r="M47" s="14"/>
    </row>
    <row r="48" spans="2:13" ht="13.5" customHeight="1">
      <c r="H48" s="13"/>
      <c r="I48" s="13"/>
      <c r="J48" s="13"/>
      <c r="K48" s="14"/>
      <c r="L48" s="14"/>
      <c r="M48" s="14"/>
    </row>
    <row r="49" spans="1:13" ht="13.5" customHeight="1">
      <c r="A49" s="15"/>
      <c r="H49" s="27"/>
      <c r="I49" s="27"/>
      <c r="J49" s="27"/>
      <c r="K49" s="25"/>
      <c r="L49" s="25"/>
      <c r="M49" s="25"/>
    </row>
    <row r="50" spans="1:13" ht="13.5" customHeight="1">
      <c r="B50" s="15"/>
      <c r="C50" s="15"/>
      <c r="D50" s="15"/>
      <c r="E50" s="15"/>
      <c r="F50" s="15"/>
      <c r="G50" s="15"/>
      <c r="H50" s="28"/>
      <c r="I50" s="28"/>
      <c r="J50" s="28"/>
      <c r="K50" s="25"/>
      <c r="L50" s="25"/>
      <c r="M50" s="25"/>
    </row>
    <row r="51" spans="1:13" ht="13.5" customHeight="1">
      <c r="B51" s="15"/>
      <c r="C51" s="15"/>
      <c r="D51" s="15"/>
      <c r="E51" s="15"/>
      <c r="F51" s="15"/>
      <c r="G51" s="15"/>
      <c r="H51" s="28"/>
      <c r="I51" s="28"/>
      <c r="J51" s="28"/>
      <c r="K51" s="16"/>
      <c r="L51" s="16"/>
      <c r="M51" s="16"/>
    </row>
    <row r="52" spans="1:13" ht="13.5" customHeight="1">
      <c r="B52" s="15"/>
      <c r="C52" s="15"/>
      <c r="D52" s="15"/>
      <c r="E52" s="15"/>
      <c r="F52" s="15"/>
      <c r="G52" s="15"/>
      <c r="H52" s="21"/>
      <c r="I52" s="21"/>
      <c r="J52" s="21"/>
      <c r="K52" s="22"/>
      <c r="L52" s="22"/>
      <c r="M52" s="22"/>
    </row>
    <row r="53" spans="1:13" ht="13.5" customHeight="1">
      <c r="H53" s="13"/>
      <c r="I53" s="13"/>
      <c r="J53" s="13"/>
      <c r="K53" s="14"/>
      <c r="L53" s="14"/>
      <c r="M53" s="14"/>
    </row>
    <row r="54" spans="1:13" ht="13.5" customHeight="1">
      <c r="B54" s="15"/>
      <c r="C54" s="15"/>
      <c r="D54" s="15"/>
      <c r="H54" s="13"/>
      <c r="I54" s="13"/>
      <c r="J54" s="13"/>
      <c r="K54" s="25"/>
      <c r="L54" s="25"/>
      <c r="M54" s="25"/>
    </row>
    <row r="55" spans="1:13">
      <c r="E55" s="15"/>
      <c r="F55" s="15"/>
      <c r="G55" s="15"/>
      <c r="H55" s="13"/>
      <c r="I55" s="13"/>
      <c r="J55" s="13"/>
      <c r="K55" s="16"/>
      <c r="L55" s="16"/>
      <c r="M55" s="16"/>
    </row>
    <row r="56" spans="1:13">
      <c r="E56" s="15"/>
      <c r="F56" s="15"/>
      <c r="G56" s="15"/>
      <c r="H56" s="21"/>
      <c r="I56" s="21"/>
      <c r="J56" s="21"/>
      <c r="K56" s="18"/>
      <c r="L56" s="18"/>
      <c r="M56" s="18"/>
    </row>
    <row r="57" spans="1:13">
      <c r="H57" s="13"/>
      <c r="I57" s="13"/>
      <c r="J57" s="13"/>
      <c r="K57" s="14"/>
      <c r="L57" s="14"/>
      <c r="M57" s="14"/>
    </row>
    <row r="58" spans="1:13">
      <c r="H58" s="13"/>
      <c r="I58" s="13"/>
      <c r="J58" s="13"/>
      <c r="K58" s="14"/>
      <c r="L58" s="14"/>
      <c r="M58" s="14"/>
    </row>
    <row r="59" spans="1:13">
      <c r="H59" s="29"/>
      <c r="I59" s="29"/>
      <c r="J59" s="29"/>
      <c r="K59" s="30"/>
      <c r="L59" s="30"/>
      <c r="M59" s="30"/>
    </row>
    <row r="60" spans="1:13">
      <c r="H60" s="13"/>
      <c r="I60" s="13"/>
      <c r="J60" s="13"/>
      <c r="K60" s="14"/>
      <c r="L60" s="14"/>
      <c r="M60" s="14"/>
    </row>
    <row r="61" spans="1:13">
      <c r="H61" s="13"/>
      <c r="I61" s="13"/>
      <c r="J61" s="13"/>
      <c r="K61" s="14"/>
      <c r="L61" s="14"/>
      <c r="M61" s="14"/>
    </row>
    <row r="62" spans="1:13">
      <c r="H62" s="13"/>
      <c r="I62" s="13"/>
      <c r="J62" s="13"/>
      <c r="K62" s="14"/>
      <c r="L62" s="14"/>
      <c r="M62" s="14"/>
    </row>
    <row r="63" spans="1:13">
      <c r="H63" s="21"/>
      <c r="I63" s="21"/>
      <c r="J63" s="21"/>
      <c r="K63" s="18"/>
      <c r="L63" s="18"/>
      <c r="M63" s="18"/>
    </row>
    <row r="64" spans="1:13">
      <c r="H64" s="13"/>
      <c r="I64" s="13"/>
      <c r="J64" s="13"/>
      <c r="K64" s="14"/>
      <c r="L64" s="14"/>
      <c r="M64" s="14"/>
    </row>
    <row r="65" spans="1:13">
      <c r="H65" s="21"/>
      <c r="I65" s="21"/>
      <c r="J65" s="21"/>
      <c r="K65" s="18"/>
      <c r="L65" s="18"/>
      <c r="M65" s="18"/>
    </row>
    <row r="66" spans="1:13">
      <c r="H66" s="13"/>
      <c r="I66" s="13"/>
      <c r="J66" s="13"/>
      <c r="K66" s="14"/>
      <c r="L66" s="14"/>
      <c r="M66" s="14"/>
    </row>
    <row r="67" spans="1:13">
      <c r="H67" s="13"/>
      <c r="I67" s="13"/>
      <c r="J67" s="13"/>
      <c r="K67" s="14"/>
      <c r="L67" s="14"/>
      <c r="M67" s="14"/>
    </row>
    <row r="68" spans="1:13">
      <c r="H68" s="13"/>
      <c r="I68" s="13"/>
      <c r="J68" s="13"/>
      <c r="K68" s="14"/>
      <c r="L68" s="14"/>
      <c r="M68" s="14"/>
    </row>
    <row r="69" spans="1:13">
      <c r="H69" s="13"/>
      <c r="I69" s="13"/>
      <c r="J69" s="13"/>
      <c r="K69" s="14"/>
      <c r="L69" s="14"/>
      <c r="M69" s="14"/>
    </row>
    <row r="70" spans="1:13">
      <c r="A70" s="31"/>
      <c r="B70" s="31"/>
      <c r="C70" s="31"/>
      <c r="D70" s="31"/>
      <c r="E70" s="31"/>
      <c r="F70" s="31"/>
      <c r="G70" s="31"/>
      <c r="H70" s="32"/>
      <c r="I70" s="32"/>
      <c r="J70" s="32"/>
      <c r="K70" s="33"/>
      <c r="L70" s="91"/>
      <c r="M70" s="91"/>
    </row>
    <row r="71" spans="1:13">
      <c r="E71" s="15"/>
      <c r="F71" s="15"/>
      <c r="G71" s="15"/>
      <c r="H71" s="13"/>
      <c r="I71" s="13"/>
      <c r="J71" s="13"/>
      <c r="K71" s="16"/>
      <c r="L71" s="16"/>
      <c r="M71" s="16"/>
    </row>
    <row r="72" spans="1:13" ht="28.5" customHeight="1">
      <c r="H72" s="34"/>
      <c r="I72" s="34"/>
      <c r="J72" s="34"/>
      <c r="K72" s="35"/>
      <c r="L72" s="35"/>
      <c r="M72" s="35"/>
    </row>
    <row r="73" spans="1:13">
      <c r="H73" s="13"/>
      <c r="I73" s="13"/>
      <c r="J73" s="13"/>
      <c r="K73" s="14"/>
      <c r="L73" s="14"/>
      <c r="M73" s="14"/>
    </row>
    <row r="74" spans="1:13">
      <c r="H74" s="29"/>
      <c r="I74" s="29"/>
      <c r="J74" s="29"/>
      <c r="K74" s="30"/>
      <c r="L74" s="30"/>
      <c r="M74" s="30"/>
    </row>
    <row r="75" spans="1:13">
      <c r="H75" s="29"/>
      <c r="I75" s="29"/>
      <c r="J75" s="29"/>
      <c r="K75" s="30"/>
      <c r="L75" s="30"/>
      <c r="M75" s="30"/>
    </row>
    <row r="76" spans="1:13">
      <c r="H76" s="13"/>
      <c r="I76" s="13"/>
      <c r="J76" s="13"/>
      <c r="K76" s="14"/>
      <c r="L76" s="14"/>
      <c r="M76" s="14"/>
    </row>
    <row r="77" spans="1:13">
      <c r="H77" s="21"/>
      <c r="I77" s="21"/>
      <c r="J77" s="21"/>
      <c r="K77" s="18"/>
      <c r="L77" s="18"/>
      <c r="M77" s="18"/>
    </row>
    <row r="78" spans="1:13">
      <c r="H78" s="13"/>
      <c r="I78" s="13"/>
      <c r="J78" s="13"/>
      <c r="K78" s="14"/>
      <c r="L78" s="14"/>
      <c r="M78" s="14"/>
    </row>
    <row r="79" spans="1:13">
      <c r="H79" s="13"/>
      <c r="I79" s="13"/>
      <c r="J79" s="13"/>
      <c r="K79" s="14"/>
      <c r="L79" s="14"/>
      <c r="M79" s="14"/>
    </row>
    <row r="80" spans="1:13">
      <c r="H80" s="21"/>
      <c r="I80" s="21"/>
      <c r="J80" s="21"/>
      <c r="K80" s="18"/>
      <c r="L80" s="18"/>
      <c r="M80" s="18"/>
    </row>
    <row r="81" spans="2:13">
      <c r="H81" s="13"/>
      <c r="I81" s="13"/>
      <c r="J81" s="13"/>
      <c r="K81" s="14"/>
      <c r="L81" s="14"/>
      <c r="M81" s="14"/>
    </row>
    <row r="82" spans="2:13">
      <c r="H82" s="29"/>
      <c r="I82" s="29"/>
      <c r="J82" s="29"/>
      <c r="K82" s="30"/>
      <c r="L82" s="30"/>
      <c r="M82" s="30"/>
    </row>
    <row r="83" spans="2:13">
      <c r="H83" s="21"/>
      <c r="I83" s="21"/>
      <c r="J83" s="21"/>
      <c r="K83" s="35"/>
      <c r="L83" s="35"/>
      <c r="M83" s="35"/>
    </row>
    <row r="84" spans="2:13">
      <c r="H84" s="19"/>
      <c r="I84" s="19"/>
      <c r="J84" s="19"/>
      <c r="K84" s="30"/>
      <c r="L84" s="30"/>
      <c r="M84" s="30"/>
    </row>
    <row r="85" spans="2:13">
      <c r="H85" s="21"/>
      <c r="I85" s="21"/>
      <c r="J85" s="21"/>
      <c r="K85" s="18"/>
      <c r="L85" s="18"/>
      <c r="M85" s="18"/>
    </row>
    <row r="86" spans="2:13">
      <c r="H86" s="13"/>
      <c r="I86" s="13"/>
      <c r="J86" s="13"/>
      <c r="K86" s="14"/>
      <c r="L86" s="14"/>
      <c r="M86" s="14"/>
    </row>
    <row r="87" spans="2:13">
      <c r="E87" s="15"/>
      <c r="F87" s="15"/>
      <c r="G87" s="15"/>
      <c r="H87" s="13"/>
      <c r="I87" s="13"/>
      <c r="J87" s="13"/>
      <c r="K87" s="16"/>
      <c r="L87" s="16"/>
      <c r="M87" s="16"/>
    </row>
    <row r="88" spans="2:13">
      <c r="H88" s="19"/>
      <c r="I88" s="19"/>
      <c r="J88" s="19"/>
      <c r="K88" s="18"/>
      <c r="L88" s="18"/>
      <c r="M88" s="18"/>
    </row>
    <row r="89" spans="2:13">
      <c r="H89" s="19"/>
      <c r="I89" s="19"/>
      <c r="J89" s="19"/>
      <c r="K89" s="30"/>
      <c r="L89" s="30"/>
      <c r="M89" s="30"/>
    </row>
    <row r="90" spans="2:13">
      <c r="E90" s="15"/>
      <c r="F90" s="15"/>
      <c r="G90" s="15"/>
      <c r="H90" s="19"/>
      <c r="I90" s="19"/>
      <c r="J90" s="19"/>
      <c r="K90" s="36"/>
      <c r="L90" s="36"/>
      <c r="M90" s="36"/>
    </row>
    <row r="91" spans="2:13">
      <c r="E91" s="15"/>
      <c r="F91" s="15"/>
      <c r="G91" s="15"/>
      <c r="H91" s="21"/>
      <c r="I91" s="21"/>
      <c r="J91" s="21"/>
      <c r="K91" s="22"/>
      <c r="L91" s="22"/>
      <c r="M91" s="22"/>
    </row>
    <row r="92" spans="2:13">
      <c r="H92" s="13"/>
      <c r="I92" s="13"/>
      <c r="J92" s="13"/>
      <c r="K92" s="14"/>
      <c r="L92" s="14"/>
      <c r="M92" s="14"/>
    </row>
    <row r="93" spans="2:13">
      <c r="H93" s="34"/>
      <c r="I93" s="34"/>
      <c r="J93" s="34"/>
      <c r="K93" s="37"/>
      <c r="L93" s="37"/>
      <c r="M93" s="37"/>
    </row>
    <row r="94" spans="2:13">
      <c r="H94" s="29"/>
      <c r="I94" s="29"/>
      <c r="J94" s="29"/>
      <c r="K94" s="30"/>
      <c r="L94" s="30"/>
      <c r="M94" s="30"/>
    </row>
    <row r="95" spans="2:13">
      <c r="B95" s="15"/>
      <c r="C95" s="15"/>
      <c r="D95" s="15"/>
      <c r="H95" s="29"/>
      <c r="I95" s="29"/>
      <c r="J95" s="29"/>
      <c r="K95" s="38"/>
      <c r="L95" s="38"/>
      <c r="M95" s="38"/>
    </row>
    <row r="96" spans="2:13" ht="11.25" customHeight="1">
      <c r="E96" s="15"/>
      <c r="F96" s="15"/>
      <c r="G96" s="15"/>
      <c r="H96" s="29"/>
      <c r="I96" s="29"/>
      <c r="J96" s="29"/>
      <c r="K96" s="38"/>
      <c r="L96" s="38"/>
      <c r="M96" s="38"/>
    </row>
    <row r="97" spans="1:13" ht="24" customHeight="1">
      <c r="H97" s="34"/>
      <c r="I97" s="34"/>
      <c r="J97" s="34"/>
      <c r="K97" s="35"/>
      <c r="L97" s="35"/>
      <c r="M97" s="35"/>
    </row>
    <row r="98" spans="1:13" ht="15" customHeight="1">
      <c r="H98" s="29"/>
      <c r="I98" s="29"/>
      <c r="J98" s="29"/>
      <c r="K98" s="30"/>
      <c r="L98" s="30"/>
      <c r="M98" s="30"/>
    </row>
    <row r="99" spans="1:13" ht="11.25" customHeight="1">
      <c r="B99" s="15"/>
      <c r="C99" s="15"/>
      <c r="D99" s="15"/>
      <c r="H99" s="29"/>
      <c r="I99" s="29"/>
      <c r="J99" s="29"/>
      <c r="K99" s="39"/>
      <c r="L99" s="39"/>
      <c r="M99" s="39"/>
    </row>
    <row r="100" spans="1:13">
      <c r="E100" s="15"/>
      <c r="F100" s="15"/>
      <c r="G100" s="15"/>
      <c r="H100" s="29"/>
      <c r="I100" s="29"/>
      <c r="J100" s="29"/>
      <c r="K100" s="16"/>
      <c r="L100" s="16"/>
      <c r="M100" s="16"/>
    </row>
    <row r="101" spans="1:13" ht="13.5" customHeight="1">
      <c r="E101" s="15"/>
      <c r="F101" s="15"/>
      <c r="G101" s="15"/>
      <c r="H101" s="21"/>
      <c r="I101" s="21"/>
      <c r="J101" s="21"/>
      <c r="K101" s="22"/>
      <c r="L101" s="22"/>
      <c r="M101" s="22"/>
    </row>
    <row r="102" spans="1:13" ht="12.75" customHeight="1">
      <c r="H102" s="13"/>
      <c r="I102" s="13"/>
      <c r="J102" s="13"/>
      <c r="K102" s="14"/>
      <c r="L102" s="14"/>
      <c r="M102" s="14"/>
    </row>
    <row r="103" spans="1:13" ht="12.75" customHeight="1">
      <c r="E103" s="15"/>
      <c r="F103" s="15"/>
      <c r="G103" s="15"/>
      <c r="H103" s="13"/>
      <c r="I103" s="13"/>
      <c r="J103" s="13"/>
      <c r="K103" s="36"/>
      <c r="L103" s="36"/>
      <c r="M103" s="36"/>
    </row>
    <row r="104" spans="1:13">
      <c r="H104" s="34"/>
      <c r="I104" s="34"/>
      <c r="J104" s="34"/>
      <c r="K104" s="35"/>
      <c r="L104" s="35"/>
      <c r="M104" s="35"/>
    </row>
    <row r="105" spans="1:13">
      <c r="H105" s="29"/>
      <c r="I105" s="29"/>
      <c r="J105" s="29"/>
      <c r="K105" s="30"/>
      <c r="L105" s="30"/>
      <c r="M105" s="30"/>
    </row>
    <row r="106" spans="1:13">
      <c r="H106" s="13"/>
      <c r="I106" s="13"/>
      <c r="J106" s="13"/>
      <c r="K106" s="14"/>
      <c r="L106" s="14"/>
      <c r="M106" s="14"/>
    </row>
    <row r="107" spans="1:13" ht="15.75">
      <c r="A107" s="40"/>
      <c r="B107" s="5"/>
      <c r="C107" s="5"/>
      <c r="D107" s="5"/>
      <c r="E107" s="5"/>
      <c r="F107" s="5"/>
      <c r="G107" s="5"/>
      <c r="H107" s="5"/>
      <c r="I107" s="5"/>
      <c r="J107" s="5"/>
      <c r="K107" s="25"/>
      <c r="L107" s="25"/>
      <c r="M107" s="25"/>
    </row>
    <row r="108" spans="1:13">
      <c r="A108" s="15"/>
      <c r="H108" s="27"/>
      <c r="I108" s="27"/>
      <c r="J108" s="27"/>
      <c r="K108" s="25"/>
      <c r="L108" s="25"/>
      <c r="M108" s="25"/>
    </row>
    <row r="109" spans="1:13" ht="19.5" customHeight="1">
      <c r="A109" s="15"/>
      <c r="B109" s="15"/>
      <c r="C109" s="15"/>
      <c r="D109" s="15"/>
      <c r="H109" s="27"/>
      <c r="I109" s="27"/>
      <c r="J109" s="27"/>
      <c r="K109" s="16"/>
      <c r="L109" s="16"/>
      <c r="M109" s="16"/>
    </row>
    <row r="110" spans="1:13" ht="15" customHeight="1">
      <c r="E110" s="15"/>
      <c r="F110" s="15"/>
      <c r="G110" s="15"/>
      <c r="H110" s="13"/>
      <c r="I110" s="13"/>
      <c r="J110" s="13"/>
      <c r="K110" s="25"/>
      <c r="L110" s="25"/>
      <c r="M110" s="25"/>
    </row>
    <row r="111" spans="1:13">
      <c r="H111" s="17"/>
      <c r="I111" s="17"/>
      <c r="J111" s="17"/>
      <c r="K111" s="18"/>
      <c r="L111" s="18"/>
      <c r="M111" s="18"/>
    </row>
    <row r="112" spans="1:13">
      <c r="B112" s="15"/>
      <c r="C112" s="15"/>
      <c r="D112" s="15"/>
      <c r="H112" s="13"/>
      <c r="I112" s="13"/>
      <c r="J112" s="13"/>
      <c r="K112" s="16"/>
      <c r="L112" s="16"/>
      <c r="M112" s="16"/>
    </row>
    <row r="113" spans="1:13">
      <c r="E113" s="15"/>
      <c r="F113" s="15"/>
      <c r="G113" s="15"/>
      <c r="H113" s="13"/>
      <c r="I113" s="13"/>
      <c r="J113" s="13"/>
      <c r="K113" s="16"/>
      <c r="L113" s="16"/>
      <c r="M113" s="16"/>
    </row>
    <row r="114" spans="1:13">
      <c r="H114" s="21"/>
      <c r="I114" s="21"/>
      <c r="J114" s="21"/>
      <c r="K114" s="22"/>
      <c r="L114" s="22"/>
      <c r="M114" s="22"/>
    </row>
    <row r="115" spans="1:13">
      <c r="E115" s="15"/>
      <c r="F115" s="15"/>
      <c r="G115" s="15"/>
      <c r="H115" s="13"/>
      <c r="I115" s="13"/>
      <c r="J115" s="13"/>
      <c r="K115" s="23"/>
      <c r="L115" s="23"/>
      <c r="M115" s="23"/>
    </row>
    <row r="116" spans="1:13">
      <c r="H116" s="13"/>
      <c r="I116" s="13"/>
      <c r="J116" s="13"/>
      <c r="K116" s="22"/>
      <c r="L116" s="22"/>
      <c r="M116" s="22"/>
    </row>
    <row r="117" spans="1:13" ht="22.5" customHeight="1">
      <c r="B117" s="15"/>
      <c r="C117" s="15"/>
      <c r="D117" s="15"/>
      <c r="H117" s="19"/>
      <c r="I117" s="19"/>
      <c r="J117" s="19"/>
      <c r="K117" s="25"/>
      <c r="L117" s="25"/>
      <c r="M117" s="25"/>
    </row>
    <row r="118" spans="1:13">
      <c r="E118" s="15"/>
      <c r="F118" s="15"/>
      <c r="G118" s="15"/>
      <c r="H118" s="19"/>
      <c r="I118" s="19"/>
      <c r="J118" s="19"/>
      <c r="K118" s="26"/>
      <c r="L118" s="26"/>
      <c r="M118" s="26"/>
    </row>
    <row r="119" spans="1:13">
      <c r="H119" s="21"/>
      <c r="I119" s="21"/>
      <c r="J119" s="21"/>
      <c r="K119" s="18"/>
      <c r="L119" s="18"/>
      <c r="M119" s="18"/>
    </row>
    <row r="120" spans="1:13">
      <c r="A120" s="15"/>
      <c r="H120" s="27"/>
      <c r="I120" s="27"/>
      <c r="J120" s="27"/>
      <c r="K120" s="25"/>
      <c r="L120" s="25"/>
      <c r="M120" s="25"/>
    </row>
    <row r="121" spans="1:13">
      <c r="B121" s="15"/>
      <c r="C121" s="15"/>
      <c r="D121" s="15"/>
      <c r="H121" s="13"/>
      <c r="I121" s="13"/>
      <c r="J121" s="13"/>
      <c r="K121" s="25"/>
      <c r="L121" s="25"/>
      <c r="M121" s="25"/>
    </row>
    <row r="122" spans="1:13" ht="13.5" customHeight="1">
      <c r="E122" s="15"/>
      <c r="F122" s="15"/>
      <c r="G122" s="15"/>
      <c r="H122" s="13"/>
      <c r="I122" s="13"/>
      <c r="J122" s="13"/>
      <c r="K122" s="16"/>
      <c r="L122" s="16"/>
      <c r="M122" s="16"/>
    </row>
    <row r="123" spans="1:13" ht="13.5" customHeight="1">
      <c r="E123" s="15"/>
      <c r="F123" s="15"/>
      <c r="G123" s="15"/>
      <c r="H123" s="21"/>
      <c r="I123" s="21"/>
      <c r="J123" s="21"/>
      <c r="K123" s="18"/>
      <c r="L123" s="18"/>
      <c r="M123" s="18"/>
    </row>
    <row r="124" spans="1:13" ht="13.5" customHeight="1">
      <c r="E124" s="15"/>
      <c r="F124" s="15"/>
      <c r="G124" s="15"/>
      <c r="H124" s="13"/>
      <c r="I124" s="13"/>
      <c r="J124" s="13"/>
      <c r="K124" s="16"/>
      <c r="L124" s="16"/>
      <c r="M124" s="16"/>
    </row>
    <row r="125" spans="1:13">
      <c r="H125" s="34"/>
      <c r="I125" s="34"/>
      <c r="J125" s="34"/>
      <c r="K125" s="35"/>
      <c r="L125" s="35"/>
      <c r="M125" s="35"/>
    </row>
    <row r="126" spans="1:13">
      <c r="E126" s="15"/>
      <c r="F126" s="15"/>
      <c r="G126" s="15"/>
      <c r="H126" s="19"/>
      <c r="I126" s="19"/>
      <c r="J126" s="19"/>
      <c r="K126" s="36"/>
      <c r="L126" s="36"/>
      <c r="M126" s="36"/>
    </row>
    <row r="127" spans="1:13">
      <c r="E127" s="15"/>
      <c r="F127" s="15"/>
      <c r="G127" s="15"/>
      <c r="H127" s="21"/>
      <c r="I127" s="21"/>
      <c r="J127" s="21"/>
      <c r="K127" s="22"/>
      <c r="L127" s="22"/>
      <c r="M127" s="22"/>
    </row>
    <row r="128" spans="1:13">
      <c r="H128" s="34"/>
      <c r="I128" s="34"/>
      <c r="J128" s="34"/>
      <c r="K128" s="41"/>
      <c r="L128" s="41"/>
      <c r="M128" s="41"/>
    </row>
    <row r="129" spans="1:16">
      <c r="B129" s="15"/>
      <c r="C129" s="15"/>
      <c r="D129" s="15"/>
      <c r="H129" s="29"/>
      <c r="I129" s="29"/>
      <c r="J129" s="29"/>
      <c r="K129" s="39"/>
      <c r="L129" s="39"/>
      <c r="M129" s="39"/>
    </row>
    <row r="130" spans="1:16">
      <c r="E130" s="15"/>
      <c r="F130" s="15"/>
      <c r="G130" s="15"/>
      <c r="H130" s="29"/>
      <c r="I130" s="29"/>
      <c r="J130" s="29"/>
      <c r="K130" s="16"/>
      <c r="L130" s="16"/>
      <c r="M130" s="16"/>
    </row>
    <row r="131" spans="1:16">
      <c r="E131" s="15"/>
      <c r="F131" s="15"/>
      <c r="G131" s="15"/>
      <c r="H131" s="21"/>
      <c r="I131" s="21"/>
      <c r="J131" s="21"/>
      <c r="K131" s="22"/>
      <c r="L131" s="22"/>
      <c r="M131" s="22"/>
    </row>
    <row r="132" spans="1:16">
      <c r="E132" s="15"/>
      <c r="F132" s="15"/>
      <c r="G132" s="15"/>
      <c r="H132" s="21"/>
      <c r="I132" s="21"/>
      <c r="J132" s="21"/>
      <c r="K132" s="22"/>
      <c r="L132" s="22"/>
      <c r="M132" s="22"/>
    </row>
    <row r="133" spans="1:16">
      <c r="H133" s="13"/>
      <c r="I133" s="13"/>
      <c r="J133" s="13"/>
      <c r="K133" s="14"/>
      <c r="L133" s="14"/>
      <c r="M133" s="14"/>
    </row>
    <row r="134" spans="1:16" ht="18">
      <c r="A134" s="412"/>
      <c r="B134" s="413"/>
      <c r="C134" s="413"/>
      <c r="D134" s="413"/>
      <c r="E134" s="413"/>
      <c r="F134" s="413"/>
      <c r="G134" s="413"/>
      <c r="H134" s="413"/>
      <c r="I134" s="413"/>
      <c r="J134" s="413"/>
      <c r="K134" s="413"/>
      <c r="L134" s="49"/>
      <c r="M134" s="49"/>
      <c r="N134" s="42"/>
      <c r="O134" s="42"/>
      <c r="P134" s="42"/>
    </row>
    <row r="135" spans="1:16">
      <c r="A135" s="31"/>
      <c r="B135" s="31"/>
      <c r="C135" s="31"/>
      <c r="D135" s="31"/>
      <c r="E135" s="31"/>
      <c r="F135" s="31"/>
      <c r="G135" s="31"/>
      <c r="H135" s="32"/>
      <c r="I135" s="32"/>
      <c r="J135" s="32"/>
      <c r="K135" s="33"/>
      <c r="L135" s="91"/>
      <c r="M135" s="91"/>
    </row>
    <row r="136" spans="1:16" s="42" customFormat="1" ht="18" customHeight="1">
      <c r="A136" s="12"/>
      <c r="B136" s="12"/>
      <c r="C136" s="12"/>
      <c r="D136" s="12"/>
      <c r="E136" s="12"/>
      <c r="F136" s="12"/>
      <c r="G136" s="12"/>
      <c r="H136" s="43"/>
      <c r="I136" s="43"/>
      <c r="J136" s="43"/>
      <c r="K136" s="3"/>
      <c r="L136" s="3"/>
      <c r="M136" s="3"/>
      <c r="N136" s="3"/>
      <c r="O136" s="3"/>
      <c r="P136" s="3"/>
    </row>
    <row r="137" spans="1:16" ht="28.5" customHeight="1">
      <c r="A137" s="44"/>
      <c r="B137" s="15"/>
      <c r="C137" s="15"/>
      <c r="D137" s="15"/>
      <c r="E137" s="15"/>
      <c r="F137" s="15"/>
      <c r="G137" s="15"/>
      <c r="H137" s="45"/>
      <c r="I137" s="45"/>
      <c r="J137" s="45"/>
      <c r="K137" s="4"/>
      <c r="L137" s="4"/>
      <c r="M137" s="4"/>
    </row>
    <row r="138" spans="1:16">
      <c r="A138" s="15"/>
      <c r="B138" s="15"/>
      <c r="C138" s="15"/>
      <c r="D138" s="15"/>
      <c r="E138" s="15"/>
      <c r="F138" s="15"/>
      <c r="G138" s="15"/>
      <c r="H138" s="45"/>
      <c r="I138" s="45"/>
      <c r="J138" s="45"/>
      <c r="K138" s="4"/>
      <c r="L138" s="4"/>
      <c r="M138" s="4"/>
    </row>
    <row r="139" spans="1:16">
      <c r="A139" s="15"/>
      <c r="B139" s="15"/>
      <c r="C139" s="15"/>
      <c r="D139" s="15"/>
      <c r="E139" s="15"/>
      <c r="F139" s="15"/>
      <c r="G139" s="15"/>
      <c r="H139" s="45"/>
      <c r="I139" s="45"/>
      <c r="J139" s="45"/>
      <c r="K139" s="4"/>
      <c r="L139" s="4"/>
      <c r="M139" s="4"/>
    </row>
    <row r="140" spans="1:16">
      <c r="A140" s="15"/>
      <c r="B140" s="15"/>
      <c r="C140" s="15"/>
      <c r="D140" s="15"/>
      <c r="E140" s="15"/>
      <c r="F140" s="15"/>
      <c r="G140" s="15"/>
      <c r="H140" s="45"/>
      <c r="I140" s="45"/>
      <c r="J140" s="45"/>
      <c r="K140" s="4"/>
      <c r="L140" s="4"/>
      <c r="M140" s="4"/>
    </row>
    <row r="141" spans="1:16" ht="17.25" customHeight="1">
      <c r="A141" s="15"/>
      <c r="B141" s="15"/>
      <c r="C141" s="15"/>
      <c r="D141" s="15"/>
      <c r="E141" s="15"/>
      <c r="F141" s="15"/>
      <c r="G141" s="15"/>
      <c r="H141" s="45"/>
      <c r="I141" s="45"/>
      <c r="J141" s="45"/>
      <c r="K141" s="4"/>
      <c r="L141" s="4"/>
      <c r="M141" s="4"/>
    </row>
    <row r="142" spans="1:16" ht="13.5" customHeight="1">
      <c r="A142" s="15"/>
      <c r="B142" s="15"/>
      <c r="C142" s="15"/>
      <c r="D142" s="15"/>
      <c r="E142" s="15"/>
      <c r="F142" s="15"/>
      <c r="G142" s="15"/>
    </row>
    <row r="143" spans="1:16">
      <c r="A143" s="15"/>
      <c r="B143" s="15"/>
      <c r="C143" s="15"/>
      <c r="D143" s="15"/>
      <c r="E143" s="15"/>
      <c r="F143" s="15"/>
      <c r="G143" s="15"/>
      <c r="H143" s="45"/>
      <c r="I143" s="45"/>
      <c r="J143" s="45"/>
      <c r="K143" s="4"/>
      <c r="L143" s="4"/>
      <c r="M143" s="4"/>
    </row>
    <row r="144" spans="1:16">
      <c r="A144" s="15"/>
      <c r="B144" s="15"/>
      <c r="C144" s="15"/>
      <c r="D144" s="15"/>
      <c r="E144" s="15"/>
      <c r="F144" s="15"/>
      <c r="G144" s="15"/>
      <c r="H144" s="45"/>
      <c r="I144" s="45"/>
      <c r="J144" s="45"/>
      <c r="K144" s="46"/>
      <c r="L144" s="46"/>
      <c r="M144" s="46"/>
    </row>
    <row r="145" spans="1:13">
      <c r="A145" s="15"/>
      <c r="B145" s="15"/>
      <c r="C145" s="15"/>
      <c r="D145" s="15"/>
      <c r="E145" s="15"/>
      <c r="F145" s="15"/>
      <c r="G145" s="15"/>
      <c r="H145" s="45"/>
      <c r="I145" s="45"/>
      <c r="J145" s="45"/>
      <c r="K145" s="4"/>
      <c r="L145" s="4"/>
      <c r="M145" s="4"/>
    </row>
    <row r="146" spans="1:13">
      <c r="A146" s="15"/>
      <c r="B146" s="15"/>
      <c r="C146" s="15"/>
      <c r="D146" s="15"/>
      <c r="E146" s="15"/>
      <c r="F146" s="15"/>
      <c r="G146" s="15"/>
      <c r="H146" s="45"/>
      <c r="I146" s="45"/>
      <c r="J146" s="45"/>
      <c r="K146" s="23"/>
      <c r="L146" s="23"/>
      <c r="M146" s="23"/>
    </row>
    <row r="147" spans="1:13">
      <c r="H147" s="21"/>
      <c r="I147" s="21"/>
      <c r="J147" s="21"/>
      <c r="K147" s="24"/>
      <c r="L147" s="24"/>
      <c r="M147" s="24"/>
    </row>
    <row r="148" spans="1:13" ht="22.5" customHeight="1"/>
    <row r="149" spans="1:13" ht="22.5" customHeight="1"/>
  </sheetData>
  <mergeCells count="11">
    <mergeCell ref="N4:P4"/>
    <mergeCell ref="B22:P22"/>
    <mergeCell ref="B21:P21"/>
    <mergeCell ref="A1:O1"/>
    <mergeCell ref="A134:K134"/>
    <mergeCell ref="B3:O3"/>
    <mergeCell ref="O2:P2"/>
    <mergeCell ref="B4:D4"/>
    <mergeCell ref="E4:G4"/>
    <mergeCell ref="H4:J4"/>
    <mergeCell ref="K4:M4"/>
  </mergeCells>
  <phoneticPr fontId="0" type="noConversion"/>
  <printOptions horizontalCentered="1"/>
  <pageMargins left="0.19685039370078741" right="0.19685039370078741" top="0.43307086614173229" bottom="0.39370078740157483" header="0.31496062992125984" footer="0.31496062992125984"/>
  <pageSetup paperSize="9" scale="75" firstPageNumber="2" orientation="landscape" useFirstPageNumber="1" r:id="rId1"/>
  <headerFooter alignWithMargins="0">
    <oddFooter>&amp;R&amp;P</oddFooter>
  </headerFooter>
  <rowBreaks count="2" manualBreakCount="2">
    <brk id="68" max="9" man="1"/>
    <brk id="132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19"/>
  <sheetViews>
    <sheetView tabSelected="1" zoomScaleNormal="100" workbookViewId="0">
      <selection activeCell="D49" sqref="D49"/>
    </sheetView>
  </sheetViews>
  <sheetFormatPr defaultColWidth="11.42578125" defaultRowHeight="12.75"/>
  <cols>
    <col min="1" max="1" width="11.42578125" style="59" bestFit="1" customWidth="1"/>
    <col min="2" max="2" width="34.42578125" style="60" customWidth="1"/>
    <col min="3" max="4" width="10.7109375" style="2" customWidth="1"/>
    <col min="5" max="5" width="7.7109375" style="2" customWidth="1"/>
    <col min="6" max="7" width="10.7109375" style="2" customWidth="1"/>
    <col min="8" max="8" width="7.7109375" style="2" customWidth="1"/>
    <col min="9" max="10" width="10.7109375" style="2" customWidth="1"/>
    <col min="11" max="11" width="7.7109375" style="2" customWidth="1"/>
    <col min="12" max="13" width="10.7109375" style="2" customWidth="1"/>
    <col min="14" max="14" width="7.7109375" style="2" customWidth="1"/>
    <col min="15" max="16" width="10.7109375" style="2" customWidth="1"/>
    <col min="17" max="17" width="7.7109375" style="2" customWidth="1"/>
    <col min="18" max="19" width="9.7109375" style="2" customWidth="1"/>
    <col min="20" max="20" width="7.7109375" style="3" customWidth="1"/>
    <col min="21" max="16384" width="11.42578125" style="3"/>
  </cols>
  <sheetData>
    <row r="1" spans="1:20" ht="24" customHeight="1" thickBot="1">
      <c r="A1" s="431"/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</row>
    <row r="2" spans="1:20" s="4" customFormat="1" ht="45" customHeight="1">
      <c r="A2" s="132" t="s">
        <v>10</v>
      </c>
      <c r="B2" s="156" t="s">
        <v>11</v>
      </c>
      <c r="C2" s="130" t="s">
        <v>63</v>
      </c>
      <c r="D2" s="130" t="s">
        <v>64</v>
      </c>
      <c r="E2" s="152" t="s">
        <v>65</v>
      </c>
      <c r="F2" s="424" t="s">
        <v>52</v>
      </c>
      <c r="G2" s="425"/>
      <c r="H2" s="434"/>
      <c r="I2" s="424" t="s">
        <v>49</v>
      </c>
      <c r="J2" s="425"/>
      <c r="K2" s="434"/>
      <c r="L2" s="424" t="s">
        <v>53</v>
      </c>
      <c r="M2" s="425"/>
      <c r="N2" s="434"/>
      <c r="O2" s="424" t="s">
        <v>54</v>
      </c>
      <c r="P2" s="425"/>
      <c r="Q2" s="425"/>
      <c r="R2" s="426" t="s">
        <v>56</v>
      </c>
      <c r="S2" s="427"/>
      <c r="T2" s="428"/>
    </row>
    <row r="3" spans="1:20" s="4" customFormat="1" ht="13.5" thickBot="1">
      <c r="A3" s="133"/>
      <c r="B3" s="157"/>
      <c r="C3" s="131"/>
      <c r="D3" s="131"/>
      <c r="E3" s="131"/>
      <c r="F3" s="110" t="s">
        <v>57</v>
      </c>
      <c r="G3" s="111" t="s">
        <v>60</v>
      </c>
      <c r="H3" s="111" t="s">
        <v>61</v>
      </c>
      <c r="I3" s="110" t="s">
        <v>57</v>
      </c>
      <c r="J3" s="111" t="s">
        <v>60</v>
      </c>
      <c r="K3" s="111" t="s">
        <v>61</v>
      </c>
      <c r="L3" s="110" t="s">
        <v>57</v>
      </c>
      <c r="M3" s="111" t="s">
        <v>60</v>
      </c>
      <c r="N3" s="111" t="s">
        <v>61</v>
      </c>
      <c r="O3" s="110" t="s">
        <v>57</v>
      </c>
      <c r="P3" s="111" t="s">
        <v>60</v>
      </c>
      <c r="Q3" s="153" t="s">
        <v>61</v>
      </c>
      <c r="R3" s="110" t="s">
        <v>57</v>
      </c>
      <c r="S3" s="110" t="s">
        <v>60</v>
      </c>
      <c r="T3" s="154" t="s">
        <v>61</v>
      </c>
    </row>
    <row r="4" spans="1:20" ht="20.100000000000001" customHeight="1" thickBot="1">
      <c r="A4" s="432" t="s">
        <v>28</v>
      </c>
      <c r="B4" s="433"/>
      <c r="C4" s="429" t="s">
        <v>35</v>
      </c>
      <c r="D4" s="430"/>
      <c r="E4" s="430"/>
      <c r="F4" s="430"/>
      <c r="G4" s="430"/>
      <c r="H4" s="155"/>
      <c r="I4" s="155"/>
      <c r="J4" s="155"/>
      <c r="K4" s="155"/>
      <c r="L4" s="155"/>
      <c r="M4" s="155"/>
      <c r="N4" s="155"/>
      <c r="O4" s="3"/>
      <c r="P4" s="3"/>
      <c r="Q4" s="3"/>
      <c r="R4" s="3"/>
      <c r="S4" s="3"/>
    </row>
    <row r="5" spans="1:20" ht="20.100000000000001" customHeight="1" thickBot="1">
      <c r="A5" s="437" t="s">
        <v>39</v>
      </c>
      <c r="B5" s="438"/>
      <c r="C5" s="438"/>
      <c r="D5" s="438"/>
      <c r="E5" s="134"/>
      <c r="F5" s="114" t="s">
        <v>43</v>
      </c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58"/>
    </row>
    <row r="6" spans="1:20" s="4" customFormat="1" ht="20.100000000000001" customHeight="1" thickBot="1">
      <c r="A6" s="159">
        <v>3</v>
      </c>
      <c r="B6" s="160" t="s">
        <v>12</v>
      </c>
      <c r="C6" s="83">
        <f>SUM(C11,C17)</f>
        <v>304361</v>
      </c>
      <c r="D6" s="333">
        <f>SUM(D11,D17,D19)</f>
        <v>318474.94</v>
      </c>
      <c r="E6" s="174">
        <f>(D6/C6)*100</f>
        <v>104.63723670246846</v>
      </c>
      <c r="F6" s="218">
        <f>SUM(F11,F17,F20)</f>
        <v>304361</v>
      </c>
      <c r="G6" s="332">
        <f>SUM(G11,G17,G20)</f>
        <v>318474.94</v>
      </c>
      <c r="H6" s="177">
        <f>(G6/F6)*100</f>
        <v>104.63723670246846</v>
      </c>
      <c r="I6" s="85">
        <f t="shared" ref="I6:S6" si="0">I7+I11+I17</f>
        <v>0</v>
      </c>
      <c r="J6" s="85">
        <f t="shared" si="0"/>
        <v>0</v>
      </c>
      <c r="K6" s="179" t="s">
        <v>62</v>
      </c>
      <c r="L6" s="84">
        <f t="shared" si="0"/>
        <v>0</v>
      </c>
      <c r="M6" s="90">
        <f t="shared" si="0"/>
        <v>0</v>
      </c>
      <c r="N6" s="182" t="s">
        <v>62</v>
      </c>
      <c r="O6" s="85">
        <f t="shared" si="0"/>
        <v>0</v>
      </c>
      <c r="P6" s="84">
        <f t="shared" si="0"/>
        <v>0</v>
      </c>
      <c r="Q6" s="182" t="s">
        <v>62</v>
      </c>
      <c r="R6" s="84">
        <f t="shared" si="0"/>
        <v>0</v>
      </c>
      <c r="S6" s="85">
        <f t="shared" si="0"/>
        <v>0</v>
      </c>
      <c r="T6" s="188" t="s">
        <v>62</v>
      </c>
    </row>
    <row r="7" spans="1:20" s="4" customFormat="1" ht="15" customHeight="1" thickBot="1">
      <c r="A7" s="162">
        <v>31</v>
      </c>
      <c r="B7" s="163" t="s">
        <v>13</v>
      </c>
      <c r="C7" s="78">
        <f t="shared" ref="C7:C11" si="1">SUM(F7+I7+L7+O7+R7)</f>
        <v>0</v>
      </c>
      <c r="D7" s="216">
        <f t="shared" ref="D7:D20" si="2">G7+J7+M7+P7+S7</f>
        <v>0</v>
      </c>
      <c r="E7" s="175" t="s">
        <v>62</v>
      </c>
      <c r="F7" s="88">
        <f t="shared" ref="F7:S7" si="3">F8+F9+F10</f>
        <v>0</v>
      </c>
      <c r="G7" s="219">
        <f t="shared" si="3"/>
        <v>0</v>
      </c>
      <c r="H7" s="178" t="s">
        <v>62</v>
      </c>
      <c r="I7" s="81">
        <f t="shared" si="3"/>
        <v>0</v>
      </c>
      <c r="J7" s="81">
        <f t="shared" si="3"/>
        <v>0</v>
      </c>
      <c r="K7" s="180" t="s">
        <v>62</v>
      </c>
      <c r="L7" s="80">
        <f t="shared" si="3"/>
        <v>0</v>
      </c>
      <c r="M7" s="88">
        <f t="shared" si="3"/>
        <v>0</v>
      </c>
      <c r="N7" s="183" t="s">
        <v>62</v>
      </c>
      <c r="O7" s="81">
        <f t="shared" si="3"/>
        <v>0</v>
      </c>
      <c r="P7" s="80">
        <f t="shared" si="3"/>
        <v>0</v>
      </c>
      <c r="Q7" s="185" t="s">
        <v>62</v>
      </c>
      <c r="R7" s="79">
        <f t="shared" si="3"/>
        <v>0</v>
      </c>
      <c r="S7" s="88">
        <f t="shared" si="3"/>
        <v>0</v>
      </c>
      <c r="T7" s="189" t="s">
        <v>62</v>
      </c>
    </row>
    <row r="8" spans="1:20" s="4" customFormat="1" ht="15" customHeight="1" thickBot="1">
      <c r="A8" s="164">
        <v>311</v>
      </c>
      <c r="B8" s="165" t="s">
        <v>14</v>
      </c>
      <c r="C8" s="125">
        <f t="shared" si="1"/>
        <v>0</v>
      </c>
      <c r="D8" s="217">
        <f t="shared" si="2"/>
        <v>0</v>
      </c>
      <c r="E8" s="173" t="s">
        <v>62</v>
      </c>
      <c r="F8" s="89">
        <v>0</v>
      </c>
      <c r="G8" s="220">
        <v>0</v>
      </c>
      <c r="H8" s="172" t="s">
        <v>62</v>
      </c>
      <c r="I8" s="127">
        <v>0</v>
      </c>
      <c r="J8" s="127">
        <v>0</v>
      </c>
      <c r="K8" s="171" t="s">
        <v>62</v>
      </c>
      <c r="L8" s="126">
        <v>0</v>
      </c>
      <c r="M8" s="89">
        <v>0</v>
      </c>
      <c r="N8" s="184" t="s">
        <v>62</v>
      </c>
      <c r="O8" s="127">
        <v>0</v>
      </c>
      <c r="P8" s="126">
        <v>0</v>
      </c>
      <c r="Q8" s="184" t="s">
        <v>62</v>
      </c>
      <c r="R8" s="126">
        <v>0</v>
      </c>
      <c r="S8" s="127">
        <v>0</v>
      </c>
      <c r="T8" s="190" t="s">
        <v>62</v>
      </c>
    </row>
    <row r="9" spans="1:20" s="4" customFormat="1" ht="15" customHeight="1" thickBot="1">
      <c r="A9" s="164">
        <v>312</v>
      </c>
      <c r="B9" s="165" t="s">
        <v>15</v>
      </c>
      <c r="C9" s="125">
        <f t="shared" si="1"/>
        <v>0</v>
      </c>
      <c r="D9" s="217">
        <f t="shared" si="2"/>
        <v>0</v>
      </c>
      <c r="E9" s="173" t="s">
        <v>62</v>
      </c>
      <c r="F9" s="89">
        <v>0</v>
      </c>
      <c r="G9" s="220">
        <v>0</v>
      </c>
      <c r="H9" s="172" t="s">
        <v>62</v>
      </c>
      <c r="I9" s="127">
        <v>0</v>
      </c>
      <c r="J9" s="127">
        <v>0</v>
      </c>
      <c r="K9" s="171" t="s">
        <v>62</v>
      </c>
      <c r="L9" s="126">
        <v>0</v>
      </c>
      <c r="M9" s="89">
        <v>0</v>
      </c>
      <c r="N9" s="184" t="s">
        <v>62</v>
      </c>
      <c r="O9" s="127">
        <v>0</v>
      </c>
      <c r="P9" s="126">
        <v>0</v>
      </c>
      <c r="Q9" s="184" t="s">
        <v>62</v>
      </c>
      <c r="R9" s="126">
        <v>0</v>
      </c>
      <c r="S9" s="127">
        <v>0</v>
      </c>
      <c r="T9" s="190" t="s">
        <v>62</v>
      </c>
    </row>
    <row r="10" spans="1:20" ht="15" customHeight="1" thickBot="1">
      <c r="A10" s="164">
        <v>313</v>
      </c>
      <c r="B10" s="165" t="s">
        <v>16</v>
      </c>
      <c r="C10" s="125">
        <f t="shared" si="1"/>
        <v>0</v>
      </c>
      <c r="D10" s="217">
        <f t="shared" si="2"/>
        <v>0</v>
      </c>
      <c r="E10" s="173" t="s">
        <v>62</v>
      </c>
      <c r="F10" s="89">
        <v>0</v>
      </c>
      <c r="G10" s="220">
        <v>0</v>
      </c>
      <c r="H10" s="172" t="s">
        <v>62</v>
      </c>
      <c r="I10" s="127">
        <v>0</v>
      </c>
      <c r="J10" s="127">
        <v>0</v>
      </c>
      <c r="K10" s="171" t="s">
        <v>62</v>
      </c>
      <c r="L10" s="126">
        <v>0</v>
      </c>
      <c r="M10" s="89">
        <v>0</v>
      </c>
      <c r="N10" s="184" t="s">
        <v>62</v>
      </c>
      <c r="O10" s="127">
        <v>0</v>
      </c>
      <c r="P10" s="126">
        <v>0</v>
      </c>
      <c r="Q10" s="186" t="s">
        <v>62</v>
      </c>
      <c r="R10" s="128">
        <v>0</v>
      </c>
      <c r="S10" s="89">
        <v>0</v>
      </c>
      <c r="T10" s="190" t="s">
        <v>62</v>
      </c>
    </row>
    <row r="11" spans="1:20" s="4" customFormat="1" ht="15" customHeight="1" thickBot="1">
      <c r="A11" s="162">
        <v>32</v>
      </c>
      <c r="B11" s="163" t="s">
        <v>17</v>
      </c>
      <c r="C11" s="354">
        <f t="shared" si="1"/>
        <v>300261</v>
      </c>
      <c r="D11" s="328">
        <f>SUM(D12:D16)</f>
        <v>313477.84000000003</v>
      </c>
      <c r="E11" s="175">
        <f t="shared" ref="E11:E23" si="4">(D11/C11)*100</f>
        <v>104.4017837814435</v>
      </c>
      <c r="F11" s="322">
        <f>F12+F13+F14+F15+F16</f>
        <v>300261</v>
      </c>
      <c r="G11" s="331">
        <f>SUM(G12:G16)</f>
        <v>313477.84000000003</v>
      </c>
      <c r="H11" s="178">
        <f t="shared" ref="H11:H23" si="5">(G11/F11)*100</f>
        <v>104.4017837814435</v>
      </c>
      <c r="I11" s="81">
        <f t="shared" ref="I11:S11" si="6">I12+I13+I14+I15+I16</f>
        <v>0</v>
      </c>
      <c r="J11" s="81">
        <f t="shared" si="6"/>
        <v>0</v>
      </c>
      <c r="K11" s="181" t="s">
        <v>62</v>
      </c>
      <c r="L11" s="80">
        <f t="shared" si="6"/>
        <v>0</v>
      </c>
      <c r="M11" s="88">
        <f t="shared" si="6"/>
        <v>0</v>
      </c>
      <c r="N11" s="183" t="s">
        <v>62</v>
      </c>
      <c r="O11" s="81">
        <f t="shared" si="6"/>
        <v>0</v>
      </c>
      <c r="P11" s="80">
        <f t="shared" si="6"/>
        <v>0</v>
      </c>
      <c r="Q11" s="183" t="s">
        <v>62</v>
      </c>
      <c r="R11" s="80">
        <f t="shared" si="6"/>
        <v>0</v>
      </c>
      <c r="S11" s="81">
        <f t="shared" si="6"/>
        <v>0</v>
      </c>
      <c r="T11" s="189" t="s">
        <v>62</v>
      </c>
    </row>
    <row r="12" spans="1:20" ht="15" customHeight="1" thickBot="1">
      <c r="A12" s="164">
        <v>321</v>
      </c>
      <c r="B12" s="165" t="s">
        <v>18</v>
      </c>
      <c r="C12" s="319">
        <f>SUM(F12)</f>
        <v>20361</v>
      </c>
      <c r="D12" s="326">
        <v>27481.54</v>
      </c>
      <c r="E12" s="173">
        <f t="shared" si="4"/>
        <v>134.97146505574383</v>
      </c>
      <c r="F12" s="321">
        <v>20361</v>
      </c>
      <c r="G12" s="330">
        <v>27481.54</v>
      </c>
      <c r="H12" s="172">
        <f t="shared" si="5"/>
        <v>134.97146505574383</v>
      </c>
      <c r="I12" s="127">
        <v>0</v>
      </c>
      <c r="J12" s="127">
        <v>0</v>
      </c>
      <c r="K12" s="171" t="s">
        <v>62</v>
      </c>
      <c r="L12" s="126">
        <v>0</v>
      </c>
      <c r="M12" s="89">
        <v>0</v>
      </c>
      <c r="N12" s="184" t="s">
        <v>62</v>
      </c>
      <c r="O12" s="127">
        <v>0</v>
      </c>
      <c r="P12" s="126">
        <v>0</v>
      </c>
      <c r="Q12" s="186" t="s">
        <v>62</v>
      </c>
      <c r="R12" s="128">
        <v>0</v>
      </c>
      <c r="S12" s="89">
        <v>0</v>
      </c>
      <c r="T12" s="190" t="s">
        <v>62</v>
      </c>
    </row>
    <row r="13" spans="1:20" ht="15" customHeight="1" thickBot="1">
      <c r="A13" s="164">
        <v>322</v>
      </c>
      <c r="B13" s="165" t="s">
        <v>19</v>
      </c>
      <c r="C13" s="319">
        <f t="shared" ref="C13:C22" si="7">SUM(F13)</f>
        <v>193464</v>
      </c>
      <c r="D13" s="326">
        <v>185037</v>
      </c>
      <c r="E13" s="173">
        <f t="shared" si="4"/>
        <v>95.644150849770497</v>
      </c>
      <c r="F13" s="321">
        <v>193464</v>
      </c>
      <c r="G13" s="330">
        <v>185037</v>
      </c>
      <c r="H13" s="172">
        <f t="shared" si="5"/>
        <v>95.644150849770497</v>
      </c>
      <c r="I13" s="127">
        <v>0</v>
      </c>
      <c r="J13" s="127">
        <v>0</v>
      </c>
      <c r="K13" s="171" t="s">
        <v>62</v>
      </c>
      <c r="L13" s="126">
        <v>0</v>
      </c>
      <c r="M13" s="89">
        <v>0</v>
      </c>
      <c r="N13" s="184" t="s">
        <v>62</v>
      </c>
      <c r="O13" s="127">
        <v>0</v>
      </c>
      <c r="P13" s="126">
        <v>0</v>
      </c>
      <c r="Q13" s="186" t="s">
        <v>62</v>
      </c>
      <c r="R13" s="128">
        <v>0</v>
      </c>
      <c r="S13" s="89">
        <v>0</v>
      </c>
      <c r="T13" s="190" t="s">
        <v>62</v>
      </c>
    </row>
    <row r="14" spans="1:20" ht="15" customHeight="1" thickBot="1">
      <c r="A14" s="164">
        <v>323</v>
      </c>
      <c r="B14" s="165" t="s">
        <v>20</v>
      </c>
      <c r="C14" s="319">
        <f t="shared" si="7"/>
        <v>85236</v>
      </c>
      <c r="D14" s="326">
        <v>95537.63</v>
      </c>
      <c r="E14" s="173">
        <f t="shared" si="4"/>
        <v>112.08600825942089</v>
      </c>
      <c r="F14" s="321">
        <v>85236</v>
      </c>
      <c r="G14" s="330">
        <v>95537.63</v>
      </c>
      <c r="H14" s="172">
        <f t="shared" si="5"/>
        <v>112.08600825942089</v>
      </c>
      <c r="I14" s="127">
        <v>0</v>
      </c>
      <c r="J14" s="127">
        <v>0</v>
      </c>
      <c r="K14" s="171" t="s">
        <v>62</v>
      </c>
      <c r="L14" s="126">
        <v>0</v>
      </c>
      <c r="M14" s="89">
        <v>0</v>
      </c>
      <c r="N14" s="184" t="s">
        <v>62</v>
      </c>
      <c r="O14" s="127">
        <v>0</v>
      </c>
      <c r="P14" s="126">
        <v>0</v>
      </c>
      <c r="Q14" s="186" t="s">
        <v>62</v>
      </c>
      <c r="R14" s="128">
        <v>0</v>
      </c>
      <c r="S14" s="89">
        <v>0</v>
      </c>
      <c r="T14" s="190" t="s">
        <v>62</v>
      </c>
    </row>
    <row r="15" spans="1:20" ht="15" customHeight="1" thickBot="1">
      <c r="A15" s="164">
        <v>324</v>
      </c>
      <c r="B15" s="165" t="s">
        <v>36</v>
      </c>
      <c r="C15" s="319">
        <f t="shared" si="7"/>
        <v>0</v>
      </c>
      <c r="D15" s="326">
        <v>600</v>
      </c>
      <c r="E15" s="173"/>
      <c r="F15" s="321"/>
      <c r="G15" s="330">
        <v>600</v>
      </c>
      <c r="H15" s="172"/>
      <c r="I15" s="127">
        <v>0</v>
      </c>
      <c r="J15" s="127">
        <v>0</v>
      </c>
      <c r="K15" s="171" t="s">
        <v>62</v>
      </c>
      <c r="L15" s="126">
        <v>0</v>
      </c>
      <c r="M15" s="89">
        <v>0</v>
      </c>
      <c r="N15" s="184" t="s">
        <v>62</v>
      </c>
      <c r="O15" s="127">
        <v>0</v>
      </c>
      <c r="P15" s="126">
        <v>0</v>
      </c>
      <c r="Q15" s="184" t="s">
        <v>62</v>
      </c>
      <c r="R15" s="126">
        <v>0</v>
      </c>
      <c r="S15" s="127">
        <v>0</v>
      </c>
      <c r="T15" s="190" t="s">
        <v>62</v>
      </c>
    </row>
    <row r="16" spans="1:20" ht="15" customHeight="1" thickBot="1">
      <c r="A16" s="164">
        <v>329</v>
      </c>
      <c r="B16" s="165" t="s">
        <v>21</v>
      </c>
      <c r="C16" s="319">
        <f t="shared" si="7"/>
        <v>1200</v>
      </c>
      <c r="D16" s="326">
        <v>4821.67</v>
      </c>
      <c r="E16" s="173">
        <f t="shared" si="4"/>
        <v>401.80583333333334</v>
      </c>
      <c r="F16" s="321">
        <v>1200</v>
      </c>
      <c r="G16" s="330">
        <v>4821.67</v>
      </c>
      <c r="H16" s="172">
        <f t="shared" si="5"/>
        <v>401.80583333333334</v>
      </c>
      <c r="I16" s="127">
        <v>0</v>
      </c>
      <c r="J16" s="127">
        <v>0</v>
      </c>
      <c r="K16" s="171" t="s">
        <v>62</v>
      </c>
      <c r="L16" s="126">
        <v>0</v>
      </c>
      <c r="M16" s="89">
        <v>0</v>
      </c>
      <c r="N16" s="184" t="s">
        <v>62</v>
      </c>
      <c r="O16" s="127">
        <v>0</v>
      </c>
      <c r="P16" s="126">
        <v>0</v>
      </c>
      <c r="Q16" s="184" t="s">
        <v>62</v>
      </c>
      <c r="R16" s="126">
        <v>0</v>
      </c>
      <c r="S16" s="89">
        <v>0</v>
      </c>
      <c r="T16" s="190" t="s">
        <v>62</v>
      </c>
    </row>
    <row r="17" spans="1:20" s="4" customFormat="1" ht="15" customHeight="1" thickBot="1">
      <c r="A17" s="162">
        <v>34</v>
      </c>
      <c r="B17" s="163" t="s">
        <v>22</v>
      </c>
      <c r="C17" s="319">
        <f t="shared" si="7"/>
        <v>4100</v>
      </c>
      <c r="D17" s="327">
        <v>4997.1000000000004</v>
      </c>
      <c r="E17" s="175">
        <f t="shared" si="4"/>
        <v>121.88048780487806</v>
      </c>
      <c r="F17" s="322">
        <f>F18</f>
        <v>4100</v>
      </c>
      <c r="G17" s="331">
        <f t="shared" ref="G17:S17" si="8">G18</f>
        <v>4997.1000000000004</v>
      </c>
      <c r="H17" s="178">
        <f t="shared" si="5"/>
        <v>121.88048780487806</v>
      </c>
      <c r="I17" s="81">
        <f t="shared" si="8"/>
        <v>0</v>
      </c>
      <c r="J17" s="81">
        <f t="shared" si="8"/>
        <v>0</v>
      </c>
      <c r="K17" s="180" t="s">
        <v>62</v>
      </c>
      <c r="L17" s="80">
        <f t="shared" si="8"/>
        <v>0</v>
      </c>
      <c r="M17" s="88">
        <f t="shared" si="8"/>
        <v>0</v>
      </c>
      <c r="N17" s="183" t="s">
        <v>62</v>
      </c>
      <c r="O17" s="81">
        <f t="shared" si="8"/>
        <v>0</v>
      </c>
      <c r="P17" s="80">
        <f t="shared" si="8"/>
        <v>0</v>
      </c>
      <c r="Q17" s="183" t="s">
        <v>62</v>
      </c>
      <c r="R17" s="80">
        <f t="shared" si="8"/>
        <v>0</v>
      </c>
      <c r="S17" s="88">
        <f t="shared" si="8"/>
        <v>0</v>
      </c>
      <c r="T17" s="189" t="s">
        <v>62</v>
      </c>
    </row>
    <row r="18" spans="1:20" s="4" customFormat="1" ht="15" customHeight="1" thickBot="1">
      <c r="A18" s="164">
        <v>343</v>
      </c>
      <c r="B18" s="165" t="s">
        <v>23</v>
      </c>
      <c r="C18" s="319">
        <f t="shared" si="7"/>
        <v>4100</v>
      </c>
      <c r="D18" s="326">
        <v>4997.1000000000004</v>
      </c>
      <c r="E18" s="173">
        <f t="shared" si="4"/>
        <v>121.88048780487806</v>
      </c>
      <c r="F18" s="321">
        <v>4100</v>
      </c>
      <c r="G18" s="330">
        <v>4997.1000000000004</v>
      </c>
      <c r="H18" s="172">
        <f t="shared" si="5"/>
        <v>121.88048780487806</v>
      </c>
      <c r="I18" s="127">
        <v>0</v>
      </c>
      <c r="J18" s="127">
        <v>0</v>
      </c>
      <c r="K18" s="171" t="s">
        <v>62</v>
      </c>
      <c r="L18" s="126">
        <v>0</v>
      </c>
      <c r="M18" s="89">
        <v>0</v>
      </c>
      <c r="N18" s="184" t="s">
        <v>62</v>
      </c>
      <c r="O18" s="127">
        <v>0</v>
      </c>
      <c r="P18" s="126">
        <v>0</v>
      </c>
      <c r="Q18" s="184" t="s">
        <v>62</v>
      </c>
      <c r="R18" s="126">
        <v>0</v>
      </c>
      <c r="S18" s="89">
        <v>0</v>
      </c>
      <c r="T18" s="190" t="s">
        <v>62</v>
      </c>
    </row>
    <row r="19" spans="1:20" s="4" customFormat="1" ht="15" customHeight="1" thickBot="1">
      <c r="A19" s="164">
        <v>372</v>
      </c>
      <c r="B19" s="165" t="s">
        <v>67</v>
      </c>
      <c r="C19" s="319">
        <f t="shared" si="7"/>
        <v>0</v>
      </c>
      <c r="D19" s="326">
        <v>0</v>
      </c>
      <c r="E19" s="173"/>
      <c r="F19" s="321"/>
      <c r="G19" s="330">
        <v>0</v>
      </c>
      <c r="H19" s="172"/>
      <c r="I19" s="127">
        <v>0</v>
      </c>
      <c r="J19" s="127">
        <v>0</v>
      </c>
      <c r="K19" s="171" t="s">
        <v>62</v>
      </c>
      <c r="L19" s="126">
        <v>0</v>
      </c>
      <c r="M19" s="89">
        <v>0</v>
      </c>
      <c r="N19" s="184" t="s">
        <v>62</v>
      </c>
      <c r="O19" s="127">
        <v>0</v>
      </c>
      <c r="P19" s="126">
        <v>0</v>
      </c>
      <c r="Q19" s="184" t="s">
        <v>62</v>
      </c>
      <c r="R19" s="126">
        <v>0</v>
      </c>
      <c r="S19" s="89">
        <v>0</v>
      </c>
      <c r="T19" s="190" t="s">
        <v>62</v>
      </c>
    </row>
    <row r="20" spans="1:20" ht="26.25" thickBot="1">
      <c r="A20" s="162">
        <v>42</v>
      </c>
      <c r="B20" s="163" t="s">
        <v>25</v>
      </c>
      <c r="C20" s="319">
        <f t="shared" si="7"/>
        <v>0</v>
      </c>
      <c r="D20" s="328">
        <f t="shared" si="2"/>
        <v>0</v>
      </c>
      <c r="E20" s="175"/>
      <c r="F20" s="322">
        <f t="shared" ref="F20:S20" si="9">F21+F22</f>
        <v>0</v>
      </c>
      <c r="G20" s="331">
        <f t="shared" si="9"/>
        <v>0</v>
      </c>
      <c r="H20" s="178"/>
      <c r="I20" s="81">
        <f t="shared" si="9"/>
        <v>0</v>
      </c>
      <c r="J20" s="81">
        <f t="shared" si="9"/>
        <v>0</v>
      </c>
      <c r="K20" s="180" t="s">
        <v>62</v>
      </c>
      <c r="L20" s="80">
        <f t="shared" si="9"/>
        <v>0</v>
      </c>
      <c r="M20" s="88">
        <f t="shared" si="9"/>
        <v>0</v>
      </c>
      <c r="N20" s="183" t="s">
        <v>62</v>
      </c>
      <c r="O20" s="81">
        <f t="shared" si="9"/>
        <v>0</v>
      </c>
      <c r="P20" s="80">
        <f t="shared" si="9"/>
        <v>0</v>
      </c>
      <c r="Q20" s="183" t="s">
        <v>62</v>
      </c>
      <c r="R20" s="80">
        <f t="shared" si="9"/>
        <v>0</v>
      </c>
      <c r="S20" s="88">
        <f t="shared" si="9"/>
        <v>0</v>
      </c>
      <c r="T20" s="189" t="s">
        <v>62</v>
      </c>
    </row>
    <row r="21" spans="1:20" s="4" customFormat="1" ht="15" customHeight="1" thickBot="1">
      <c r="A21" s="164">
        <v>422</v>
      </c>
      <c r="B21" s="165" t="s">
        <v>24</v>
      </c>
      <c r="C21" s="319">
        <f t="shared" si="7"/>
        <v>0</v>
      </c>
      <c r="D21" s="326">
        <v>0</v>
      </c>
      <c r="E21" s="173"/>
      <c r="F21" s="321">
        <v>0</v>
      </c>
      <c r="G21" s="330">
        <v>0</v>
      </c>
      <c r="H21" s="172"/>
      <c r="I21" s="127">
        <v>0</v>
      </c>
      <c r="J21" s="127">
        <v>0</v>
      </c>
      <c r="K21" s="171" t="s">
        <v>62</v>
      </c>
      <c r="L21" s="126">
        <v>0</v>
      </c>
      <c r="M21" s="89">
        <v>0</v>
      </c>
      <c r="N21" s="184" t="s">
        <v>62</v>
      </c>
      <c r="O21" s="127">
        <v>0</v>
      </c>
      <c r="P21" s="126">
        <v>0</v>
      </c>
      <c r="Q21" s="184" t="s">
        <v>62</v>
      </c>
      <c r="R21" s="126">
        <v>0</v>
      </c>
      <c r="S21" s="89">
        <v>0</v>
      </c>
      <c r="T21" s="190" t="s">
        <v>62</v>
      </c>
    </row>
    <row r="22" spans="1:20" ht="26.25" thickBot="1">
      <c r="A22" s="164">
        <v>424</v>
      </c>
      <c r="B22" s="165" t="s">
        <v>26</v>
      </c>
      <c r="C22" s="319">
        <f t="shared" si="7"/>
        <v>0</v>
      </c>
      <c r="D22" s="326">
        <v>0</v>
      </c>
      <c r="E22" s="173" t="s">
        <v>62</v>
      </c>
      <c r="F22" s="321">
        <v>0</v>
      </c>
      <c r="G22" s="330">
        <v>0</v>
      </c>
      <c r="H22" s="172" t="s">
        <v>62</v>
      </c>
      <c r="I22" s="127">
        <v>0</v>
      </c>
      <c r="J22" s="127">
        <v>0</v>
      </c>
      <c r="K22" s="171" t="s">
        <v>62</v>
      </c>
      <c r="L22" s="126">
        <v>0</v>
      </c>
      <c r="M22" s="89">
        <v>0</v>
      </c>
      <c r="N22" s="184" t="s">
        <v>62</v>
      </c>
      <c r="O22" s="127">
        <v>0</v>
      </c>
      <c r="P22" s="126">
        <v>0</v>
      </c>
      <c r="Q22" s="184" t="s">
        <v>62</v>
      </c>
      <c r="R22" s="126">
        <v>0</v>
      </c>
      <c r="S22" s="89">
        <v>0</v>
      </c>
      <c r="T22" s="190" t="s">
        <v>62</v>
      </c>
    </row>
    <row r="23" spans="1:20" s="12" customFormat="1" ht="20.100000000000001" customHeight="1" thickBot="1">
      <c r="A23" s="168"/>
      <c r="B23" s="160" t="s">
        <v>37</v>
      </c>
      <c r="C23" s="320">
        <f>SUM(C6,C20)</f>
        <v>304361</v>
      </c>
      <c r="D23" s="329">
        <f>SUM(D6,D20)</f>
        <v>318474.94</v>
      </c>
      <c r="E23" s="176">
        <f t="shared" si="4"/>
        <v>104.63723670246846</v>
      </c>
      <c r="F23" s="305">
        <f>F6+F20</f>
        <v>304361</v>
      </c>
      <c r="G23" s="332">
        <f>G6+G20</f>
        <v>318474.94</v>
      </c>
      <c r="H23" s="177">
        <f t="shared" si="5"/>
        <v>104.63723670246846</v>
      </c>
      <c r="I23" s="85">
        <f t="shared" ref="I23:S23" si="10">I6+I19</f>
        <v>0</v>
      </c>
      <c r="J23" s="85">
        <f t="shared" si="10"/>
        <v>0</v>
      </c>
      <c r="K23" s="179" t="s">
        <v>62</v>
      </c>
      <c r="L23" s="84">
        <f t="shared" si="10"/>
        <v>0</v>
      </c>
      <c r="M23" s="90">
        <f t="shared" si="10"/>
        <v>0</v>
      </c>
      <c r="N23" s="182" t="s">
        <v>62</v>
      </c>
      <c r="O23" s="85">
        <f t="shared" si="10"/>
        <v>0</v>
      </c>
      <c r="P23" s="84">
        <f t="shared" si="10"/>
        <v>0</v>
      </c>
      <c r="Q23" s="182" t="s">
        <v>62</v>
      </c>
      <c r="R23" s="84">
        <f t="shared" si="10"/>
        <v>0</v>
      </c>
      <c r="S23" s="90">
        <f t="shared" si="10"/>
        <v>0</v>
      </c>
      <c r="T23" s="191" t="s">
        <v>62</v>
      </c>
    </row>
    <row r="24" spans="1:20" ht="15" customHeight="1" thickBot="1">
      <c r="A24" s="75"/>
      <c r="B24" s="169"/>
      <c r="C24" s="170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</row>
    <row r="25" spans="1:20" ht="20.100000000000001" customHeight="1" thickBot="1">
      <c r="A25" s="437" t="s">
        <v>38</v>
      </c>
      <c r="B25" s="438"/>
      <c r="C25" s="438"/>
      <c r="D25" s="438"/>
      <c r="E25" s="134"/>
      <c r="F25" s="113" t="s">
        <v>43</v>
      </c>
      <c r="G25" s="112"/>
      <c r="H25" s="112"/>
      <c r="I25" s="114" t="s">
        <v>40</v>
      </c>
      <c r="J25" s="115"/>
      <c r="K25" s="115"/>
      <c r="L25" s="114" t="s">
        <v>41</v>
      </c>
      <c r="M25" s="115"/>
      <c r="N25" s="115"/>
      <c r="O25" s="114" t="s">
        <v>46</v>
      </c>
      <c r="P25" s="115"/>
      <c r="Q25" s="115"/>
      <c r="R25" s="114" t="s">
        <v>42</v>
      </c>
      <c r="S25" s="115"/>
      <c r="T25" s="158"/>
    </row>
    <row r="26" spans="1:20" ht="20.100000000000001" customHeight="1" thickBot="1">
      <c r="A26" s="240">
        <v>3</v>
      </c>
      <c r="B26" s="241" t="s">
        <v>12</v>
      </c>
      <c r="C26" s="325">
        <f t="shared" ref="C26:D30" si="11">F26+I26+L26+O26+R26</f>
        <v>4346486</v>
      </c>
      <c r="D26" s="328">
        <f t="shared" si="11"/>
        <v>4457510.17</v>
      </c>
      <c r="E26" s="278">
        <f>(D26/C26)*100</f>
        <v>102.55434320966408</v>
      </c>
      <c r="F26" s="222">
        <f t="shared" ref="F26:G26" si="12">F27+F31+F37+F39</f>
        <v>0</v>
      </c>
      <c r="G26" s="223">
        <f t="shared" si="12"/>
        <v>0</v>
      </c>
      <c r="H26" s="224" t="s">
        <v>62</v>
      </c>
      <c r="I26" s="302">
        <f>I27+I31+I37+I39</f>
        <v>29490</v>
      </c>
      <c r="J26" s="341">
        <f>J27+J31+J37+J39</f>
        <v>31531.279999999999</v>
      </c>
      <c r="K26" s="224">
        <f>(J26/I26)*100</f>
        <v>106.92193964055612</v>
      </c>
      <c r="L26" s="362">
        <f>L27+L31+L37+L39</f>
        <v>218955</v>
      </c>
      <c r="M26" s="346">
        <f>M27+M31+M37+M39</f>
        <v>183009.7</v>
      </c>
      <c r="N26" s="279">
        <f>(M26/L26)*100</f>
        <v>83.583247699298951</v>
      </c>
      <c r="O26" s="305">
        <f>SUM(O27,O31,O37,O39)</f>
        <v>4079589</v>
      </c>
      <c r="P26" s="341">
        <f>SUM(P27,P31,P37,P39)</f>
        <v>4224914.88</v>
      </c>
      <c r="Q26" s="304">
        <f>(P26/O26)*100</f>
        <v>103.56226766961083</v>
      </c>
      <c r="R26" s="302">
        <f>R27+R31+R37+R39</f>
        <v>18452</v>
      </c>
      <c r="S26" s="341">
        <f>S27+S31+S37+S39</f>
        <v>18054.309999999998</v>
      </c>
      <c r="T26" s="287"/>
    </row>
    <row r="27" spans="1:20" ht="15" customHeight="1" thickBot="1">
      <c r="A27" s="211">
        <v>31</v>
      </c>
      <c r="B27" s="243" t="s">
        <v>13</v>
      </c>
      <c r="C27" s="325">
        <f t="shared" si="11"/>
        <v>3954332</v>
      </c>
      <c r="D27" s="328">
        <f t="shared" si="11"/>
        <v>4014165.14</v>
      </c>
      <c r="E27" s="234">
        <f t="shared" ref="E27:E46" si="13">(D27/C27)*100</f>
        <v>101.51310360384511</v>
      </c>
      <c r="F27" s="227">
        <f>F28+F29+F30</f>
        <v>0</v>
      </c>
      <c r="G27" s="219">
        <f t="shared" ref="G27:S27" si="14">G28+G29+G30</f>
        <v>0</v>
      </c>
      <c r="H27" s="228" t="s">
        <v>62</v>
      </c>
      <c r="I27" s="357">
        <f t="shared" si="14"/>
        <v>0</v>
      </c>
      <c r="J27" s="342">
        <f t="shared" si="14"/>
        <v>0</v>
      </c>
      <c r="K27" s="228" t="s">
        <v>62</v>
      </c>
      <c r="L27" s="363">
        <f t="shared" si="14"/>
        <v>0</v>
      </c>
      <c r="M27" s="331">
        <f t="shared" si="14"/>
        <v>0</v>
      </c>
      <c r="N27" s="262"/>
      <c r="O27" s="360">
        <f>SUM(O28:O30)</f>
        <v>3954332</v>
      </c>
      <c r="P27" s="342">
        <f>SUM(P28:P30)</f>
        <v>4014165.14</v>
      </c>
      <c r="Q27" s="262">
        <f t="shared" ref="Q27:Q46" si="15">(P27/O27)*100</f>
        <v>101.51310360384511</v>
      </c>
      <c r="R27" s="357">
        <f t="shared" si="14"/>
        <v>0</v>
      </c>
      <c r="S27" s="342">
        <f t="shared" si="14"/>
        <v>0</v>
      </c>
      <c r="T27" s="287">
        <v>0</v>
      </c>
    </row>
    <row r="28" spans="1:20" ht="15" customHeight="1" thickBot="1">
      <c r="A28" s="245">
        <v>311</v>
      </c>
      <c r="B28" s="246" t="s">
        <v>14</v>
      </c>
      <c r="C28" s="325">
        <f t="shared" si="11"/>
        <v>3299460</v>
      </c>
      <c r="D28" s="328">
        <f t="shared" si="11"/>
        <v>3313534.57</v>
      </c>
      <c r="E28" s="230">
        <f t="shared" si="13"/>
        <v>100.42657192389058</v>
      </c>
      <c r="F28" s="231">
        <v>0</v>
      </c>
      <c r="G28" s="220">
        <v>0</v>
      </c>
      <c r="H28" s="232" t="s">
        <v>62</v>
      </c>
      <c r="I28" s="358">
        <v>0</v>
      </c>
      <c r="J28" s="343">
        <v>0</v>
      </c>
      <c r="K28" s="232" t="s">
        <v>62</v>
      </c>
      <c r="L28" s="364">
        <v>0</v>
      </c>
      <c r="M28" s="330">
        <v>0</v>
      </c>
      <c r="N28" s="265" t="s">
        <v>62</v>
      </c>
      <c r="O28" s="358">
        <v>3299460</v>
      </c>
      <c r="P28" s="343">
        <v>3313534.57</v>
      </c>
      <c r="Q28" s="265">
        <f t="shared" si="15"/>
        <v>100.42657192389058</v>
      </c>
      <c r="R28" s="358">
        <v>0</v>
      </c>
      <c r="S28" s="343">
        <v>0</v>
      </c>
      <c r="T28" s="287">
        <v>0</v>
      </c>
    </row>
    <row r="29" spans="1:20" ht="15" customHeight="1" thickBot="1">
      <c r="A29" s="245">
        <v>312</v>
      </c>
      <c r="B29" s="246" t="s">
        <v>15</v>
      </c>
      <c r="C29" s="325">
        <f t="shared" si="11"/>
        <v>169561</v>
      </c>
      <c r="D29" s="328">
        <f t="shared" si="11"/>
        <v>167997.01</v>
      </c>
      <c r="E29" s="230">
        <f t="shared" si="13"/>
        <v>99.077623981929804</v>
      </c>
      <c r="F29" s="231">
        <v>0</v>
      </c>
      <c r="G29" s="220">
        <v>0</v>
      </c>
      <c r="H29" s="232" t="s">
        <v>62</v>
      </c>
      <c r="I29" s="358">
        <v>0</v>
      </c>
      <c r="J29" s="343">
        <v>0</v>
      </c>
      <c r="K29" s="232" t="s">
        <v>62</v>
      </c>
      <c r="L29" s="364">
        <v>0</v>
      </c>
      <c r="M29" s="330">
        <v>0</v>
      </c>
      <c r="N29" s="265"/>
      <c r="O29" s="358">
        <v>169561</v>
      </c>
      <c r="P29" s="343">
        <v>167997.01</v>
      </c>
      <c r="Q29" s="265">
        <f t="shared" si="15"/>
        <v>99.077623981929804</v>
      </c>
      <c r="R29" s="358">
        <v>0</v>
      </c>
      <c r="S29" s="343">
        <v>0</v>
      </c>
      <c r="T29" s="287">
        <v>0</v>
      </c>
    </row>
    <row r="30" spans="1:20" ht="15" customHeight="1" thickBot="1">
      <c r="A30" s="245">
        <v>313</v>
      </c>
      <c r="B30" s="246" t="s">
        <v>16</v>
      </c>
      <c r="C30" s="325">
        <f t="shared" si="11"/>
        <v>485311</v>
      </c>
      <c r="D30" s="328">
        <f t="shared" si="11"/>
        <v>532633.56000000006</v>
      </c>
      <c r="E30" s="230">
        <f t="shared" si="13"/>
        <v>109.75097617816205</v>
      </c>
      <c r="F30" s="231">
        <v>0</v>
      </c>
      <c r="G30" s="220">
        <v>0</v>
      </c>
      <c r="H30" s="232" t="s">
        <v>62</v>
      </c>
      <c r="I30" s="358">
        <v>0</v>
      </c>
      <c r="J30" s="343">
        <v>0</v>
      </c>
      <c r="K30" s="232" t="s">
        <v>62</v>
      </c>
      <c r="L30" s="364">
        <v>0</v>
      </c>
      <c r="M30" s="330">
        <v>0</v>
      </c>
      <c r="N30" s="265" t="s">
        <v>62</v>
      </c>
      <c r="O30" s="358">
        <v>485311</v>
      </c>
      <c r="P30" s="343">
        <v>532633.56000000006</v>
      </c>
      <c r="Q30" s="265">
        <f t="shared" si="15"/>
        <v>109.75097617816205</v>
      </c>
      <c r="R30" s="358">
        <v>0</v>
      </c>
      <c r="S30" s="343">
        <v>0</v>
      </c>
      <c r="T30" s="287">
        <v>0</v>
      </c>
    </row>
    <row r="31" spans="1:20" ht="15" customHeight="1" thickBot="1">
      <c r="A31" s="211">
        <v>32</v>
      </c>
      <c r="B31" s="243" t="s">
        <v>17</v>
      </c>
      <c r="C31" s="325">
        <f t="shared" ref="C31:D45" si="16">F31+I31+L31+O31+R31</f>
        <v>392154</v>
      </c>
      <c r="D31" s="328">
        <f t="shared" si="16"/>
        <v>395571.00000000006</v>
      </c>
      <c r="E31" s="234">
        <f t="shared" si="13"/>
        <v>100.87134136079194</v>
      </c>
      <c r="F31" s="227">
        <f t="shared" ref="F31:S31" si="17">F32+F33+F34+F35+F36</f>
        <v>0</v>
      </c>
      <c r="G31" s="219">
        <f t="shared" si="17"/>
        <v>0</v>
      </c>
      <c r="H31" s="228" t="s">
        <v>62</v>
      </c>
      <c r="I31" s="357">
        <f t="shared" si="17"/>
        <v>29490</v>
      </c>
      <c r="J31" s="342">
        <f t="shared" si="17"/>
        <v>31531.279999999999</v>
      </c>
      <c r="K31" s="228">
        <f t="shared" ref="K31:K36" si="18">(J31/I31)*100</f>
        <v>106.92193964055612</v>
      </c>
      <c r="L31" s="363">
        <f t="shared" si="17"/>
        <v>218955</v>
      </c>
      <c r="M31" s="331">
        <f t="shared" si="17"/>
        <v>183009.7</v>
      </c>
      <c r="N31" s="244">
        <f t="shared" ref="N31:N46" si="19">(M31/L31)*100</f>
        <v>83.583247699298951</v>
      </c>
      <c r="O31" s="363">
        <f t="shared" si="17"/>
        <v>125257</v>
      </c>
      <c r="P31" s="344">
        <f t="shared" si="17"/>
        <v>162975.71000000002</v>
      </c>
      <c r="Q31" s="262">
        <f t="shared" si="15"/>
        <v>130.11305555777324</v>
      </c>
      <c r="R31" s="357">
        <f t="shared" si="17"/>
        <v>18452</v>
      </c>
      <c r="S31" s="342">
        <f t="shared" si="17"/>
        <v>18054.309999999998</v>
      </c>
      <c r="T31" s="287">
        <f t="shared" ref="T31:T43" si="20">(S31/R31)*100</f>
        <v>97.844732278343798</v>
      </c>
    </row>
    <row r="32" spans="1:20" ht="15" customHeight="1" thickBot="1">
      <c r="A32" s="245">
        <v>321</v>
      </c>
      <c r="B32" s="246" t="s">
        <v>18</v>
      </c>
      <c r="C32" s="325">
        <f t="shared" si="16"/>
        <v>112826</v>
      </c>
      <c r="D32" s="328">
        <f t="shared" si="16"/>
        <v>113157.71</v>
      </c>
      <c r="E32" s="230">
        <f t="shared" si="13"/>
        <v>100.29400138266003</v>
      </c>
      <c r="F32" s="231">
        <v>0</v>
      </c>
      <c r="G32" s="220">
        <v>0</v>
      </c>
      <c r="H32" s="232" t="s">
        <v>62</v>
      </c>
      <c r="I32" s="358">
        <v>3470</v>
      </c>
      <c r="J32" s="343">
        <v>0</v>
      </c>
      <c r="K32" s="232"/>
      <c r="L32" s="364">
        <v>0</v>
      </c>
      <c r="M32" s="330">
        <v>0</v>
      </c>
      <c r="N32" s="265" t="s">
        <v>62</v>
      </c>
      <c r="O32" s="358">
        <v>109356</v>
      </c>
      <c r="P32" s="343">
        <v>113157.71</v>
      </c>
      <c r="Q32" s="265">
        <f t="shared" si="15"/>
        <v>103.47645305241598</v>
      </c>
      <c r="R32" s="358">
        <v>0</v>
      </c>
      <c r="S32" s="343">
        <v>0</v>
      </c>
      <c r="T32" s="287">
        <v>0</v>
      </c>
    </row>
    <row r="33" spans="1:24" ht="15" customHeight="1" thickBot="1">
      <c r="A33" s="245">
        <v>322</v>
      </c>
      <c r="B33" s="246" t="s">
        <v>19</v>
      </c>
      <c r="C33" s="325">
        <f t="shared" si="16"/>
        <v>176545</v>
      </c>
      <c r="D33" s="328">
        <f t="shared" si="16"/>
        <v>182774.25</v>
      </c>
      <c r="E33" s="230">
        <f t="shared" si="13"/>
        <v>103.52842051601574</v>
      </c>
      <c r="F33" s="231">
        <v>0</v>
      </c>
      <c r="G33" s="220">
        <v>0</v>
      </c>
      <c r="H33" s="232" t="s">
        <v>62</v>
      </c>
      <c r="I33" s="358">
        <v>3920</v>
      </c>
      <c r="J33" s="343">
        <v>8395.24</v>
      </c>
      <c r="K33" s="232"/>
      <c r="L33" s="364">
        <v>172227</v>
      </c>
      <c r="M33" s="330">
        <v>132481.70000000001</v>
      </c>
      <c r="N33" s="265">
        <f t="shared" si="19"/>
        <v>76.922724079267496</v>
      </c>
      <c r="O33" s="358"/>
      <c r="P33" s="343">
        <v>27793</v>
      </c>
      <c r="Q33" s="265"/>
      <c r="R33" s="358">
        <v>398</v>
      </c>
      <c r="S33" s="343">
        <v>14104.31</v>
      </c>
      <c r="T33" s="287">
        <f t="shared" si="20"/>
        <v>3543.79648241206</v>
      </c>
    </row>
    <row r="34" spans="1:24" ht="15" customHeight="1" thickBot="1">
      <c r="A34" s="245">
        <v>323</v>
      </c>
      <c r="B34" s="246" t="s">
        <v>20</v>
      </c>
      <c r="C34" s="325">
        <f t="shared" si="16"/>
        <v>65545</v>
      </c>
      <c r="D34" s="328">
        <f t="shared" si="16"/>
        <v>70794.83</v>
      </c>
      <c r="E34" s="230">
        <f t="shared" si="13"/>
        <v>108.00950492028379</v>
      </c>
      <c r="F34" s="231">
        <v>0</v>
      </c>
      <c r="G34" s="220">
        <v>0</v>
      </c>
      <c r="H34" s="232"/>
      <c r="I34" s="358">
        <v>16284</v>
      </c>
      <c r="J34" s="343">
        <v>16284.33</v>
      </c>
      <c r="K34" s="232">
        <f t="shared" si="18"/>
        <v>100.00202652910832</v>
      </c>
      <c r="L34" s="364">
        <v>40998</v>
      </c>
      <c r="M34" s="330">
        <v>44798</v>
      </c>
      <c r="N34" s="265">
        <f t="shared" si="19"/>
        <v>109.26874481682034</v>
      </c>
      <c r="O34" s="358">
        <v>5763</v>
      </c>
      <c r="P34" s="343">
        <v>5762.5</v>
      </c>
      <c r="Q34" s="265"/>
      <c r="R34" s="358">
        <v>2500</v>
      </c>
      <c r="S34" s="343">
        <v>3950</v>
      </c>
      <c r="T34" s="287">
        <f t="shared" si="20"/>
        <v>158</v>
      </c>
    </row>
    <row r="35" spans="1:24" ht="15" customHeight="1" thickBot="1">
      <c r="A35" s="245">
        <v>324</v>
      </c>
      <c r="B35" s="246" t="s">
        <v>36</v>
      </c>
      <c r="C35" s="323">
        <f t="shared" ref="C35" si="21">SUM(F35+I35+L35+O35+R35)</f>
        <v>0</v>
      </c>
      <c r="D35" s="328">
        <f t="shared" si="16"/>
        <v>0</v>
      </c>
      <c r="E35" s="230" t="s">
        <v>62</v>
      </c>
      <c r="F35" s="231">
        <v>0</v>
      </c>
      <c r="G35" s="220">
        <v>0</v>
      </c>
      <c r="H35" s="232" t="s">
        <v>62</v>
      </c>
      <c r="I35" s="358">
        <v>0</v>
      </c>
      <c r="J35" s="343">
        <v>0</v>
      </c>
      <c r="K35" s="232" t="s">
        <v>62</v>
      </c>
      <c r="L35" s="364">
        <v>0</v>
      </c>
      <c r="M35" s="330"/>
      <c r="N35" s="265" t="s">
        <v>62</v>
      </c>
      <c r="O35" s="358">
        <v>0</v>
      </c>
      <c r="P35" s="343"/>
      <c r="Q35" s="265" t="s">
        <v>62</v>
      </c>
      <c r="R35" s="358">
        <v>0</v>
      </c>
      <c r="S35" s="343">
        <v>0</v>
      </c>
      <c r="T35" s="287">
        <v>0</v>
      </c>
      <c r="X35" s="301"/>
    </row>
    <row r="36" spans="1:24" ht="15" customHeight="1" thickBot="1">
      <c r="A36" s="245">
        <v>329</v>
      </c>
      <c r="B36" s="246" t="s">
        <v>21</v>
      </c>
      <c r="C36" s="325">
        <f t="shared" si="16"/>
        <v>37238</v>
      </c>
      <c r="D36" s="328">
        <f t="shared" si="16"/>
        <v>28844.21</v>
      </c>
      <c r="E36" s="230">
        <f t="shared" si="13"/>
        <v>77.459074064128046</v>
      </c>
      <c r="F36" s="231">
        <v>0</v>
      </c>
      <c r="G36" s="220">
        <v>0</v>
      </c>
      <c r="H36" s="232" t="s">
        <v>62</v>
      </c>
      <c r="I36" s="358">
        <v>5816</v>
      </c>
      <c r="J36" s="343">
        <v>6851.71</v>
      </c>
      <c r="K36" s="232">
        <f t="shared" si="18"/>
        <v>117.80794360385146</v>
      </c>
      <c r="L36" s="364">
        <v>5730</v>
      </c>
      <c r="M36" s="330">
        <v>5730</v>
      </c>
      <c r="N36" s="265">
        <f t="shared" si="19"/>
        <v>100</v>
      </c>
      <c r="O36" s="358">
        <v>10138</v>
      </c>
      <c r="P36" s="343">
        <v>16262.5</v>
      </c>
      <c r="Q36" s="265"/>
      <c r="R36" s="358">
        <v>15554</v>
      </c>
      <c r="S36" s="343">
        <v>0</v>
      </c>
      <c r="T36" s="287">
        <f t="shared" si="20"/>
        <v>0</v>
      </c>
    </row>
    <row r="37" spans="1:24" ht="15" customHeight="1" thickBot="1">
      <c r="A37" s="211">
        <v>34</v>
      </c>
      <c r="B37" s="243" t="s">
        <v>22</v>
      </c>
      <c r="C37" s="325">
        <v>0</v>
      </c>
      <c r="D37" s="328">
        <v>0</v>
      </c>
      <c r="E37" s="234">
        <v>0</v>
      </c>
      <c r="F37" s="227">
        <v>0</v>
      </c>
      <c r="G37" s="219">
        <v>0</v>
      </c>
      <c r="H37" s="228" t="s">
        <v>62</v>
      </c>
      <c r="I37" s="357">
        <v>0</v>
      </c>
      <c r="J37" s="344">
        <v>0</v>
      </c>
      <c r="K37" s="228">
        <v>0</v>
      </c>
      <c r="L37" s="363">
        <v>0</v>
      </c>
      <c r="M37" s="331">
        <v>0</v>
      </c>
      <c r="N37" s="262" t="s">
        <v>62</v>
      </c>
      <c r="O37" s="357">
        <v>0</v>
      </c>
      <c r="P37" s="342">
        <v>0</v>
      </c>
      <c r="Q37" s="262" t="s">
        <v>62</v>
      </c>
      <c r="R37" s="357">
        <v>0</v>
      </c>
      <c r="S37" s="342">
        <v>0</v>
      </c>
      <c r="T37" s="287">
        <v>0</v>
      </c>
      <c r="U37" s="301"/>
    </row>
    <row r="38" spans="1:24" ht="15" customHeight="1" thickBot="1">
      <c r="A38" s="297">
        <v>343</v>
      </c>
      <c r="B38" s="298" t="s">
        <v>23</v>
      </c>
      <c r="C38" s="324">
        <v>0</v>
      </c>
      <c r="D38" s="327">
        <v>0</v>
      </c>
      <c r="E38" s="230">
        <v>0</v>
      </c>
      <c r="F38" s="208">
        <v>0</v>
      </c>
      <c r="G38" s="299">
        <v>0</v>
      </c>
      <c r="H38" s="232" t="s">
        <v>62</v>
      </c>
      <c r="I38" s="359">
        <v>0</v>
      </c>
      <c r="J38" s="345">
        <v>0</v>
      </c>
      <c r="K38" s="232">
        <v>0</v>
      </c>
      <c r="L38" s="365">
        <v>0</v>
      </c>
      <c r="M38" s="347">
        <v>0</v>
      </c>
      <c r="N38" s="265" t="s">
        <v>62</v>
      </c>
      <c r="O38" s="359">
        <v>0</v>
      </c>
      <c r="P38" s="345">
        <v>0</v>
      </c>
      <c r="Q38" s="265" t="s">
        <v>62</v>
      </c>
      <c r="R38" s="359">
        <v>0</v>
      </c>
      <c r="S38" s="345">
        <v>0</v>
      </c>
      <c r="T38" s="287">
        <v>0</v>
      </c>
    </row>
    <row r="39" spans="1:24" ht="30" customHeight="1" thickBot="1">
      <c r="A39" s="211">
        <v>37</v>
      </c>
      <c r="B39" s="243" t="s">
        <v>59</v>
      </c>
      <c r="C39" s="325">
        <f t="shared" si="16"/>
        <v>0</v>
      </c>
      <c r="D39" s="328">
        <f t="shared" si="16"/>
        <v>47774.03</v>
      </c>
      <c r="E39" s="234"/>
      <c r="F39" s="227">
        <f t="shared" ref="F39:M39" si="22">F40</f>
        <v>0</v>
      </c>
      <c r="G39" s="219">
        <f t="shared" si="22"/>
        <v>0</v>
      </c>
      <c r="H39" s="228" t="s">
        <v>62</v>
      </c>
      <c r="I39" s="357">
        <f t="shared" si="22"/>
        <v>0</v>
      </c>
      <c r="J39" s="342">
        <f t="shared" si="22"/>
        <v>0</v>
      </c>
      <c r="K39" s="228" t="s">
        <v>62</v>
      </c>
      <c r="L39" s="363">
        <f t="shared" si="22"/>
        <v>0</v>
      </c>
      <c r="M39" s="331">
        <f t="shared" si="22"/>
        <v>0</v>
      </c>
      <c r="N39" s="262" t="s">
        <v>62</v>
      </c>
      <c r="O39" s="357">
        <f>O40</f>
        <v>0</v>
      </c>
      <c r="P39" s="342">
        <f>P40</f>
        <v>47774.03</v>
      </c>
      <c r="Q39" s="262"/>
      <c r="R39" s="357">
        <f>R40</f>
        <v>0</v>
      </c>
      <c r="S39" s="342">
        <f>S40</f>
        <v>0</v>
      </c>
      <c r="T39" s="287">
        <v>0</v>
      </c>
    </row>
    <row r="40" spans="1:24" ht="30" customHeight="1" thickBot="1">
      <c r="A40" s="245">
        <v>372</v>
      </c>
      <c r="B40" s="246" t="s">
        <v>58</v>
      </c>
      <c r="C40" s="325">
        <f t="shared" si="16"/>
        <v>0</v>
      </c>
      <c r="D40" s="328">
        <f t="shared" si="16"/>
        <v>47774.03</v>
      </c>
      <c r="E40" s="230"/>
      <c r="F40" s="231">
        <v>0</v>
      </c>
      <c r="G40" s="220">
        <v>0</v>
      </c>
      <c r="H40" s="232" t="s">
        <v>62</v>
      </c>
      <c r="I40" s="358">
        <v>0</v>
      </c>
      <c r="J40" s="343">
        <v>0</v>
      </c>
      <c r="K40" s="232" t="s">
        <v>62</v>
      </c>
      <c r="L40" s="364">
        <v>0</v>
      </c>
      <c r="M40" s="330">
        <v>0</v>
      </c>
      <c r="N40" s="265" t="s">
        <v>62</v>
      </c>
      <c r="O40" s="358"/>
      <c r="P40" s="343">
        <v>47774.03</v>
      </c>
      <c r="Q40" s="265"/>
      <c r="R40" s="358">
        <v>0</v>
      </c>
      <c r="S40" s="343">
        <v>0</v>
      </c>
      <c r="T40" s="287">
        <v>0</v>
      </c>
    </row>
    <row r="41" spans="1:24" ht="26.25" thickBot="1">
      <c r="A41" s="277">
        <v>4</v>
      </c>
      <c r="B41" s="266" t="s">
        <v>32</v>
      </c>
      <c r="C41" s="325">
        <f t="shared" si="16"/>
        <v>21257</v>
      </c>
      <c r="D41" s="328">
        <f t="shared" si="16"/>
        <v>51732.28</v>
      </c>
      <c r="E41" s="267">
        <f t="shared" si="13"/>
        <v>243.36585595333301</v>
      </c>
      <c r="F41" s="268">
        <f>F42</f>
        <v>0</v>
      </c>
      <c r="G41" s="218">
        <f t="shared" ref="G41" si="23">G42</f>
        <v>0</v>
      </c>
      <c r="H41" s="269" t="s">
        <v>62</v>
      </c>
      <c r="I41" s="360">
        <f>SUM(I43:I44)</f>
        <v>5333</v>
      </c>
      <c r="J41" s="342">
        <v>6973</v>
      </c>
      <c r="K41" s="269" t="s">
        <v>62</v>
      </c>
      <c r="L41" s="363">
        <f>SUM(L42:L43)</f>
        <v>1424</v>
      </c>
      <c r="M41" s="332">
        <v>0</v>
      </c>
      <c r="N41" s="271"/>
      <c r="O41" s="360">
        <v>2000</v>
      </c>
      <c r="P41" s="342">
        <f>SUM(P42)</f>
        <v>32259.279999999999</v>
      </c>
      <c r="Q41" s="306"/>
      <c r="R41" s="363">
        <f>SUM(R42)</f>
        <v>12500</v>
      </c>
      <c r="S41" s="344">
        <f>SUM(S42)</f>
        <v>12500</v>
      </c>
      <c r="T41" s="287">
        <v>0</v>
      </c>
    </row>
    <row r="42" spans="1:24" ht="26.25" thickBot="1">
      <c r="A42" s="211">
        <v>42</v>
      </c>
      <c r="B42" s="243" t="s">
        <v>25</v>
      </c>
      <c r="C42" s="325">
        <f t="shared" si="16"/>
        <v>21257</v>
      </c>
      <c r="D42" s="328">
        <f t="shared" si="16"/>
        <v>51732.58</v>
      </c>
      <c r="E42" s="234">
        <f t="shared" si="13"/>
        <v>243.36726725314014</v>
      </c>
      <c r="F42" s="227">
        <f t="shared" ref="F42:G42" si="24">F44+F45</f>
        <v>0</v>
      </c>
      <c r="G42" s="219">
        <f t="shared" si="24"/>
        <v>0</v>
      </c>
      <c r="H42" s="228" t="s">
        <v>62</v>
      </c>
      <c r="I42" s="360">
        <f>SUM(I44:I45)</f>
        <v>5333</v>
      </c>
      <c r="J42" s="342">
        <f>SUM(J44:J45)</f>
        <v>6973.3</v>
      </c>
      <c r="K42" s="228" t="s">
        <v>62</v>
      </c>
      <c r="L42" s="363">
        <f>SUM(L43:L44)</f>
        <v>1424</v>
      </c>
      <c r="M42" s="331">
        <v>0</v>
      </c>
      <c r="N42" s="262"/>
      <c r="O42" s="357">
        <v>2000</v>
      </c>
      <c r="P42" s="342">
        <f>SUM(P44:P45)</f>
        <v>32259.279999999999</v>
      </c>
      <c r="Q42" s="262"/>
      <c r="R42" s="363">
        <f>SUM(R43:R45)</f>
        <v>12500</v>
      </c>
      <c r="S42" s="344">
        <f>SUM(S43:S45)</f>
        <v>12500</v>
      </c>
      <c r="T42" s="287">
        <v>0</v>
      </c>
    </row>
    <row r="43" spans="1:24" s="308" customFormat="1" ht="13.5" thickBot="1">
      <c r="A43" s="211">
        <v>421</v>
      </c>
      <c r="B43" s="243"/>
      <c r="C43" s="325">
        <f t="shared" si="16"/>
        <v>12500</v>
      </c>
      <c r="D43" s="328">
        <f t="shared" si="16"/>
        <v>12500</v>
      </c>
      <c r="E43" s="234"/>
      <c r="F43" s="227"/>
      <c r="G43" s="219"/>
      <c r="H43" s="228"/>
      <c r="I43" s="357"/>
      <c r="J43" s="342"/>
      <c r="K43" s="228"/>
      <c r="L43" s="363"/>
      <c r="M43" s="331"/>
      <c r="N43" s="262"/>
      <c r="O43" s="357"/>
      <c r="P43" s="342">
        <v>0</v>
      </c>
      <c r="Q43" s="262"/>
      <c r="R43" s="363">
        <v>12500</v>
      </c>
      <c r="S43" s="342">
        <v>12500</v>
      </c>
      <c r="T43" s="287">
        <f t="shared" si="20"/>
        <v>100</v>
      </c>
    </row>
    <row r="44" spans="1:24" ht="15" customHeight="1" thickBot="1">
      <c r="A44" s="297">
        <v>422</v>
      </c>
      <c r="B44" s="298" t="s">
        <v>24</v>
      </c>
      <c r="C44" s="325">
        <f t="shared" si="16"/>
        <v>6757</v>
      </c>
      <c r="D44" s="328">
        <f t="shared" si="16"/>
        <v>5333.33</v>
      </c>
      <c r="E44" s="230">
        <f t="shared" si="13"/>
        <v>78.930442504069859</v>
      </c>
      <c r="F44" s="208">
        <v>0</v>
      </c>
      <c r="G44" s="299">
        <v>0</v>
      </c>
      <c r="H44" s="232" t="s">
        <v>62</v>
      </c>
      <c r="I44" s="359">
        <v>5333</v>
      </c>
      <c r="J44" s="345">
        <v>5333.33</v>
      </c>
      <c r="K44" s="232"/>
      <c r="L44" s="365">
        <v>1424</v>
      </c>
      <c r="M44" s="347">
        <v>0</v>
      </c>
      <c r="N44" s="265" t="s">
        <v>62</v>
      </c>
      <c r="O44" s="359">
        <v>0</v>
      </c>
      <c r="P44" s="345"/>
      <c r="Q44" s="265"/>
      <c r="R44" s="359"/>
      <c r="S44" s="345"/>
      <c r="T44" s="287">
        <v>0</v>
      </c>
    </row>
    <row r="45" spans="1:24" ht="26.25" thickBot="1">
      <c r="A45" s="297">
        <v>424</v>
      </c>
      <c r="B45" s="298" t="s">
        <v>26</v>
      </c>
      <c r="C45" s="325">
        <f t="shared" si="16"/>
        <v>2000</v>
      </c>
      <c r="D45" s="328">
        <f t="shared" si="16"/>
        <v>33899.25</v>
      </c>
      <c r="E45" s="230">
        <f t="shared" si="13"/>
        <v>1694.9625000000001</v>
      </c>
      <c r="F45" s="208">
        <v>0</v>
      </c>
      <c r="G45" s="299">
        <v>0</v>
      </c>
      <c r="H45" s="232" t="s">
        <v>62</v>
      </c>
      <c r="I45" s="359">
        <v>0</v>
      </c>
      <c r="J45" s="345">
        <v>1639.97</v>
      </c>
      <c r="K45" s="232" t="s">
        <v>62</v>
      </c>
      <c r="L45" s="365"/>
      <c r="M45" s="347">
        <v>0</v>
      </c>
      <c r="N45" s="265"/>
      <c r="O45" s="359">
        <v>2000</v>
      </c>
      <c r="P45" s="345">
        <v>32259.279999999999</v>
      </c>
      <c r="Q45" s="265"/>
      <c r="R45" s="359"/>
      <c r="S45" s="345"/>
      <c r="T45" s="287">
        <v>0</v>
      </c>
    </row>
    <row r="46" spans="1:24" ht="20.100000000000001" customHeight="1" thickBot="1">
      <c r="A46" s="248"/>
      <c r="B46" s="249" t="s">
        <v>37</v>
      </c>
      <c r="C46" s="324">
        <f>I46+L46+O46+R46</f>
        <v>4367743</v>
      </c>
      <c r="D46" s="327">
        <f>J46+M46+P46+S46</f>
        <v>4509242.45</v>
      </c>
      <c r="E46" s="236">
        <f t="shared" si="13"/>
        <v>103.23964688398561</v>
      </c>
      <c r="F46" s="209">
        <f t="shared" ref="F46:S46" si="25">F26+F41</f>
        <v>0</v>
      </c>
      <c r="G46" s="210">
        <f t="shared" si="25"/>
        <v>0</v>
      </c>
      <c r="H46" s="237" t="s">
        <v>62</v>
      </c>
      <c r="I46" s="361">
        <f>SUM(I26,I41)</f>
        <v>34823</v>
      </c>
      <c r="J46" s="345">
        <f>SUM(J26,J41)</f>
        <v>38504.28</v>
      </c>
      <c r="K46" s="237"/>
      <c r="L46" s="359">
        <f>SUM(L26,L41)</f>
        <v>220379</v>
      </c>
      <c r="M46" s="347">
        <f>SUM(M26,M41)</f>
        <v>183009.7</v>
      </c>
      <c r="N46" s="291">
        <f t="shared" si="19"/>
        <v>83.04316654490674</v>
      </c>
      <c r="O46" s="366">
        <f>SUM(O26,O41)</f>
        <v>4081589</v>
      </c>
      <c r="P46" s="345">
        <f>SUM(P26,P41)</f>
        <v>4257174.16</v>
      </c>
      <c r="Q46" s="307">
        <f t="shared" si="15"/>
        <v>104.30188242863258</v>
      </c>
      <c r="R46" s="359">
        <f t="shared" si="25"/>
        <v>30952</v>
      </c>
      <c r="S46" s="345">
        <f t="shared" si="25"/>
        <v>30554.309999999998</v>
      </c>
      <c r="T46" s="287">
        <f t="shared" ref="T46" si="26">(S46/R46)*100</f>
        <v>98.715139570948566</v>
      </c>
    </row>
    <row r="47" spans="1:24" ht="15" customHeight="1" thickBot="1">
      <c r="A47" s="75"/>
      <c r="B47" s="86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300"/>
      <c r="S47" s="87"/>
    </row>
    <row r="48" spans="1:24" s="4" customFormat="1" ht="20.100000000000001" customHeight="1" thickBot="1">
      <c r="A48" s="435" t="s">
        <v>44</v>
      </c>
      <c r="B48" s="436"/>
      <c r="C48" s="436"/>
      <c r="D48" s="436"/>
      <c r="E48" s="272"/>
      <c r="F48" s="274"/>
      <c r="G48" s="275"/>
      <c r="H48" s="275"/>
      <c r="I48" s="273"/>
      <c r="J48" s="273"/>
      <c r="K48" s="273"/>
      <c r="L48" s="273"/>
      <c r="M48" s="273"/>
      <c r="N48" s="273"/>
      <c r="O48" s="274" t="s">
        <v>45</v>
      </c>
      <c r="P48" s="275"/>
      <c r="Q48" s="275"/>
      <c r="R48" s="273"/>
      <c r="S48" s="273"/>
      <c r="T48" s="286"/>
    </row>
    <row r="49" spans="1:20" s="12" customFormat="1" ht="20.100000000000001" customHeight="1" thickBot="1">
      <c r="A49" s="240">
        <v>3</v>
      </c>
      <c r="B49" s="241" t="s">
        <v>12</v>
      </c>
      <c r="C49" s="355">
        <f t="shared" ref="C49:D58" si="27">F49+I49+L49+O49+R49</f>
        <v>29481</v>
      </c>
      <c r="D49" s="348">
        <f t="shared" si="27"/>
        <v>35416.01</v>
      </c>
      <c r="E49" s="278">
        <f>(D49/C49)*100</f>
        <v>120.13164410976562</v>
      </c>
      <c r="F49" s="303">
        <f t="shared" ref="F49:S49" si="28">F50+F54</f>
        <v>2948</v>
      </c>
      <c r="G49" s="346">
        <f t="shared" si="28"/>
        <v>2406.2899999999995</v>
      </c>
      <c r="H49" s="224" t="s">
        <v>62</v>
      </c>
      <c r="I49" s="223">
        <f t="shared" si="28"/>
        <v>0</v>
      </c>
      <c r="J49" s="222">
        <f t="shared" si="28"/>
        <v>0</v>
      </c>
      <c r="K49" s="224" t="s">
        <v>62</v>
      </c>
      <c r="L49" s="225">
        <f t="shared" si="28"/>
        <v>0</v>
      </c>
      <c r="M49" s="223">
        <f t="shared" si="28"/>
        <v>0</v>
      </c>
      <c r="N49" s="224" t="s">
        <v>62</v>
      </c>
      <c r="O49" s="302">
        <f t="shared" si="28"/>
        <v>26533</v>
      </c>
      <c r="P49" s="341">
        <f t="shared" si="28"/>
        <v>33009.72</v>
      </c>
      <c r="Q49" s="279">
        <f>(P49/O49)*100</f>
        <v>124.41005540270606</v>
      </c>
      <c r="R49" s="225">
        <f t="shared" si="28"/>
        <v>0</v>
      </c>
      <c r="S49" s="225">
        <f t="shared" si="28"/>
        <v>0</v>
      </c>
      <c r="T49" s="287" t="s">
        <v>62</v>
      </c>
    </row>
    <row r="50" spans="1:20" s="4" customFormat="1" ht="15" customHeight="1" thickBot="1">
      <c r="A50" s="211">
        <v>31</v>
      </c>
      <c r="B50" s="243" t="s">
        <v>13</v>
      </c>
      <c r="C50" s="355">
        <f t="shared" si="27"/>
        <v>29481</v>
      </c>
      <c r="D50" s="328">
        <f t="shared" si="27"/>
        <v>35416.01</v>
      </c>
      <c r="E50" s="234">
        <f t="shared" ref="E50:E58" si="29">(D50/C50)*100</f>
        <v>120.13164410976562</v>
      </c>
      <c r="F50" s="360">
        <f t="shared" ref="F50:S50" si="30">F51+F52+F53</f>
        <v>2948</v>
      </c>
      <c r="G50" s="331">
        <f t="shared" si="30"/>
        <v>2406.2899999999995</v>
      </c>
      <c r="H50" s="228" t="s">
        <v>62</v>
      </c>
      <c r="I50" s="219">
        <f t="shared" si="30"/>
        <v>0</v>
      </c>
      <c r="J50" s="227">
        <f t="shared" si="30"/>
        <v>0</v>
      </c>
      <c r="K50" s="228" t="s">
        <v>62</v>
      </c>
      <c r="L50" s="229">
        <f t="shared" si="30"/>
        <v>0</v>
      </c>
      <c r="M50" s="219">
        <f t="shared" si="30"/>
        <v>0</v>
      </c>
      <c r="N50" s="228" t="s">
        <v>62</v>
      </c>
      <c r="O50" s="357">
        <f t="shared" si="30"/>
        <v>26533</v>
      </c>
      <c r="P50" s="342">
        <f>SUM(P51:P53)</f>
        <v>33009.72</v>
      </c>
      <c r="Q50" s="262">
        <f>(P50/O50)*100</f>
        <v>124.41005540270606</v>
      </c>
      <c r="R50" s="229">
        <f t="shared" si="30"/>
        <v>0</v>
      </c>
      <c r="S50" s="229">
        <f t="shared" si="30"/>
        <v>0</v>
      </c>
      <c r="T50" s="288" t="s">
        <v>62</v>
      </c>
    </row>
    <row r="51" spans="1:20" s="4" customFormat="1" ht="15" customHeight="1" thickBot="1">
      <c r="A51" s="245">
        <v>311</v>
      </c>
      <c r="B51" s="246" t="s">
        <v>14</v>
      </c>
      <c r="C51" s="355">
        <f t="shared" si="27"/>
        <v>24617</v>
      </c>
      <c r="D51" s="326">
        <v>28383.599999999999</v>
      </c>
      <c r="E51" s="230">
        <f t="shared" si="29"/>
        <v>115.30080838444977</v>
      </c>
      <c r="F51" s="367">
        <v>2462</v>
      </c>
      <c r="G51" s="330">
        <v>2001.11</v>
      </c>
      <c r="H51" s="232" t="s">
        <v>62</v>
      </c>
      <c r="I51" s="220">
        <v>0</v>
      </c>
      <c r="J51" s="231">
        <v>0</v>
      </c>
      <c r="K51" s="232" t="s">
        <v>62</v>
      </c>
      <c r="L51" s="233">
        <v>0</v>
      </c>
      <c r="M51" s="220">
        <v>0</v>
      </c>
      <c r="N51" s="232" t="s">
        <v>62</v>
      </c>
      <c r="O51" s="358">
        <v>22155</v>
      </c>
      <c r="P51" s="343">
        <v>27755.14</v>
      </c>
      <c r="Q51" s="289">
        <f>(P51/O51)*100</f>
        <v>125.27709320695102</v>
      </c>
      <c r="R51" s="233">
        <v>0</v>
      </c>
      <c r="S51" s="233">
        <v>0</v>
      </c>
      <c r="T51" s="290" t="s">
        <v>62</v>
      </c>
    </row>
    <row r="52" spans="1:20" ht="15" customHeight="1" thickBot="1">
      <c r="A52" s="245">
        <v>312</v>
      </c>
      <c r="B52" s="246" t="s">
        <v>15</v>
      </c>
      <c r="C52" s="355">
        <f t="shared" si="27"/>
        <v>0</v>
      </c>
      <c r="D52" s="326">
        <v>500</v>
      </c>
      <c r="E52" s="230" t="s">
        <v>62</v>
      </c>
      <c r="F52" s="367">
        <v>0</v>
      </c>
      <c r="G52" s="330">
        <v>75</v>
      </c>
      <c r="H52" s="232" t="s">
        <v>62</v>
      </c>
      <c r="I52" s="220">
        <v>0</v>
      </c>
      <c r="J52" s="231">
        <v>0</v>
      </c>
      <c r="K52" s="232" t="s">
        <v>62</v>
      </c>
      <c r="L52" s="233">
        <v>0</v>
      </c>
      <c r="M52" s="220">
        <v>0</v>
      </c>
      <c r="N52" s="232" t="s">
        <v>62</v>
      </c>
      <c r="O52" s="358">
        <v>0</v>
      </c>
      <c r="P52" s="343">
        <v>675</v>
      </c>
      <c r="Q52" s="265" t="s">
        <v>62</v>
      </c>
      <c r="R52" s="233">
        <v>0</v>
      </c>
      <c r="S52" s="233">
        <v>0</v>
      </c>
      <c r="T52" s="290" t="s">
        <v>62</v>
      </c>
    </row>
    <row r="53" spans="1:20" ht="15" customHeight="1" thickBot="1">
      <c r="A53" s="245">
        <v>313</v>
      </c>
      <c r="B53" s="246" t="s">
        <v>16</v>
      </c>
      <c r="C53" s="355">
        <f t="shared" si="27"/>
        <v>4864</v>
      </c>
      <c r="D53" s="326">
        <v>4352</v>
      </c>
      <c r="E53" s="230">
        <f t="shared" si="29"/>
        <v>89.473684210526315</v>
      </c>
      <c r="F53" s="367">
        <v>486</v>
      </c>
      <c r="G53" s="330">
        <v>330.18</v>
      </c>
      <c r="H53" s="232" t="s">
        <v>62</v>
      </c>
      <c r="I53" s="220">
        <v>0</v>
      </c>
      <c r="J53" s="231">
        <v>0</v>
      </c>
      <c r="K53" s="232" t="s">
        <v>62</v>
      </c>
      <c r="L53" s="233">
        <v>0</v>
      </c>
      <c r="M53" s="220">
        <v>0</v>
      </c>
      <c r="N53" s="232" t="s">
        <v>62</v>
      </c>
      <c r="O53" s="358">
        <v>4378</v>
      </c>
      <c r="P53" s="343">
        <v>4579.58</v>
      </c>
      <c r="Q53" s="265">
        <f>(P53/O53)*100</f>
        <v>104.60438556418457</v>
      </c>
      <c r="R53" s="233">
        <v>0</v>
      </c>
      <c r="S53" s="233">
        <v>0</v>
      </c>
      <c r="T53" s="290" t="s">
        <v>62</v>
      </c>
    </row>
    <row r="54" spans="1:20" ht="15" customHeight="1" thickBot="1">
      <c r="A54" s="211">
        <v>32</v>
      </c>
      <c r="B54" s="243" t="s">
        <v>17</v>
      </c>
      <c r="C54" s="355">
        <f t="shared" si="27"/>
        <v>0</v>
      </c>
      <c r="D54" s="328">
        <v>0</v>
      </c>
      <c r="E54" s="234"/>
      <c r="F54" s="360">
        <f>F55+F56+F57</f>
        <v>0</v>
      </c>
      <c r="G54" s="331">
        <f t="shared" ref="G54:S54" si="31">G55+G56+G57</f>
        <v>0</v>
      </c>
      <c r="H54" s="228" t="s">
        <v>62</v>
      </c>
      <c r="I54" s="219">
        <f t="shared" si="31"/>
        <v>0</v>
      </c>
      <c r="J54" s="227">
        <f t="shared" si="31"/>
        <v>0</v>
      </c>
      <c r="K54" s="228" t="s">
        <v>62</v>
      </c>
      <c r="L54" s="229">
        <f t="shared" si="31"/>
        <v>0</v>
      </c>
      <c r="M54" s="219">
        <f t="shared" si="31"/>
        <v>0</v>
      </c>
      <c r="N54" s="228" t="s">
        <v>62</v>
      </c>
      <c r="O54" s="357">
        <v>0</v>
      </c>
      <c r="P54" s="342">
        <v>0</v>
      </c>
      <c r="Q54" s="262"/>
      <c r="R54" s="229">
        <f t="shared" si="31"/>
        <v>0</v>
      </c>
      <c r="S54" s="229">
        <f t="shared" si="31"/>
        <v>0</v>
      </c>
      <c r="T54" s="288" t="s">
        <v>62</v>
      </c>
    </row>
    <row r="55" spans="1:20" s="4" customFormat="1" ht="15" customHeight="1" thickBot="1">
      <c r="A55" s="245">
        <v>321</v>
      </c>
      <c r="B55" s="246" t="s">
        <v>18</v>
      </c>
      <c r="C55" s="355">
        <f t="shared" si="27"/>
        <v>0</v>
      </c>
      <c r="D55" s="326">
        <v>0</v>
      </c>
      <c r="E55" s="230"/>
      <c r="F55" s="367">
        <v>0</v>
      </c>
      <c r="G55" s="330">
        <v>0</v>
      </c>
      <c r="H55" s="232" t="s">
        <v>62</v>
      </c>
      <c r="I55" s="220">
        <v>0</v>
      </c>
      <c r="J55" s="231">
        <v>0</v>
      </c>
      <c r="K55" s="232" t="s">
        <v>62</v>
      </c>
      <c r="L55" s="233">
        <v>0</v>
      </c>
      <c r="M55" s="220">
        <v>0</v>
      </c>
      <c r="N55" s="232" t="s">
        <v>62</v>
      </c>
      <c r="O55" s="358">
        <v>0</v>
      </c>
      <c r="P55" s="343">
        <v>0</v>
      </c>
      <c r="Q55" s="265"/>
      <c r="R55" s="233">
        <v>0</v>
      </c>
      <c r="S55" s="233">
        <v>0</v>
      </c>
      <c r="T55" s="290" t="s">
        <v>62</v>
      </c>
    </row>
    <row r="56" spans="1:20" s="4" customFormat="1" ht="15" customHeight="1" thickBot="1">
      <c r="A56" s="245">
        <v>322</v>
      </c>
      <c r="B56" s="246" t="s">
        <v>19</v>
      </c>
      <c r="C56" s="355">
        <f t="shared" si="27"/>
        <v>0</v>
      </c>
      <c r="D56" s="326">
        <f t="shared" si="27"/>
        <v>0</v>
      </c>
      <c r="E56" s="230" t="s">
        <v>62</v>
      </c>
      <c r="F56" s="367">
        <v>0</v>
      </c>
      <c r="G56" s="330">
        <v>0</v>
      </c>
      <c r="H56" s="232" t="s">
        <v>62</v>
      </c>
      <c r="I56" s="220">
        <v>0</v>
      </c>
      <c r="J56" s="231">
        <v>0</v>
      </c>
      <c r="K56" s="232" t="s">
        <v>62</v>
      </c>
      <c r="L56" s="233">
        <v>0</v>
      </c>
      <c r="M56" s="220">
        <v>0</v>
      </c>
      <c r="N56" s="232" t="s">
        <v>62</v>
      </c>
      <c r="O56" s="358">
        <v>0</v>
      </c>
      <c r="P56" s="343">
        <v>0</v>
      </c>
      <c r="Q56" s="265" t="s">
        <v>62</v>
      </c>
      <c r="R56" s="233">
        <v>0</v>
      </c>
      <c r="S56" s="233">
        <v>0</v>
      </c>
      <c r="T56" s="290" t="s">
        <v>62</v>
      </c>
    </row>
    <row r="57" spans="1:20" ht="15" customHeight="1" thickBot="1">
      <c r="A57" s="245">
        <v>323</v>
      </c>
      <c r="B57" s="246" t="s">
        <v>20</v>
      </c>
      <c r="C57" s="355">
        <f t="shared" si="27"/>
        <v>0</v>
      </c>
      <c r="D57" s="326">
        <f t="shared" si="27"/>
        <v>0</v>
      </c>
      <c r="E57" s="230" t="s">
        <v>62</v>
      </c>
      <c r="F57" s="367">
        <v>0</v>
      </c>
      <c r="G57" s="330">
        <v>0</v>
      </c>
      <c r="H57" s="232" t="s">
        <v>62</v>
      </c>
      <c r="I57" s="220">
        <v>0</v>
      </c>
      <c r="J57" s="231">
        <v>0</v>
      </c>
      <c r="K57" s="232" t="s">
        <v>62</v>
      </c>
      <c r="L57" s="233">
        <v>0</v>
      </c>
      <c r="M57" s="220">
        <v>0</v>
      </c>
      <c r="N57" s="232" t="s">
        <v>62</v>
      </c>
      <c r="O57" s="358">
        <v>0</v>
      </c>
      <c r="P57" s="343">
        <v>0</v>
      </c>
      <c r="Q57" s="265" t="s">
        <v>62</v>
      </c>
      <c r="R57" s="233">
        <v>0</v>
      </c>
      <c r="S57" s="233">
        <v>0</v>
      </c>
      <c r="T57" s="290" t="s">
        <v>62</v>
      </c>
    </row>
    <row r="58" spans="1:20" ht="20.100000000000001" customHeight="1" thickBot="1">
      <c r="A58" s="248"/>
      <c r="B58" s="249" t="s">
        <v>37</v>
      </c>
      <c r="C58" s="355">
        <f t="shared" si="27"/>
        <v>29481</v>
      </c>
      <c r="D58" s="327">
        <f t="shared" si="27"/>
        <v>35416.01</v>
      </c>
      <c r="E58" s="236">
        <f t="shared" si="29"/>
        <v>120.13164410976562</v>
      </c>
      <c r="F58" s="366">
        <f t="shared" ref="F58:S58" si="32">F49</f>
        <v>2948</v>
      </c>
      <c r="G58" s="347">
        <f t="shared" si="32"/>
        <v>2406.2899999999995</v>
      </c>
      <c r="H58" s="237" t="s">
        <v>62</v>
      </c>
      <c r="I58" s="210">
        <f t="shared" si="32"/>
        <v>0</v>
      </c>
      <c r="J58" s="209">
        <f t="shared" si="32"/>
        <v>0</v>
      </c>
      <c r="K58" s="237" t="s">
        <v>62</v>
      </c>
      <c r="L58" s="238">
        <f t="shared" si="32"/>
        <v>0</v>
      </c>
      <c r="M58" s="210">
        <f t="shared" si="32"/>
        <v>0</v>
      </c>
      <c r="N58" s="237" t="s">
        <v>62</v>
      </c>
      <c r="O58" s="359">
        <f t="shared" si="32"/>
        <v>26533</v>
      </c>
      <c r="P58" s="345">
        <f t="shared" si="32"/>
        <v>33009.72</v>
      </c>
      <c r="Q58" s="291">
        <f>(P58/O58)*100</f>
        <v>124.41005540270606</v>
      </c>
      <c r="R58" s="238">
        <f>R49</f>
        <v>0</v>
      </c>
      <c r="S58" s="238">
        <f t="shared" si="32"/>
        <v>0</v>
      </c>
      <c r="T58" s="292" t="s">
        <v>62</v>
      </c>
    </row>
    <row r="59" spans="1:20" ht="15" customHeight="1" thickBot="1">
      <c r="A59" s="293"/>
      <c r="B59" s="294"/>
      <c r="C59" s="295"/>
      <c r="D59" s="295"/>
      <c r="E59" s="295"/>
      <c r="F59" s="295"/>
      <c r="G59" s="295"/>
      <c r="H59" s="295"/>
      <c r="I59" s="295"/>
      <c r="J59" s="295"/>
      <c r="K59" s="295"/>
      <c r="L59" s="295"/>
      <c r="M59" s="295"/>
      <c r="N59" s="295"/>
      <c r="O59" s="295"/>
      <c r="P59" s="295"/>
      <c r="Q59" s="295"/>
      <c r="R59" s="296"/>
      <c r="S59" s="296"/>
      <c r="T59" s="239"/>
    </row>
    <row r="60" spans="1:20" ht="20.100000000000001" customHeight="1" thickBot="1">
      <c r="A60" s="435" t="s">
        <v>66</v>
      </c>
      <c r="B60" s="436"/>
      <c r="C60" s="436"/>
      <c r="D60" s="436"/>
      <c r="E60" s="272"/>
      <c r="F60" s="274" t="s">
        <v>43</v>
      </c>
      <c r="G60" s="275"/>
      <c r="H60" s="275"/>
      <c r="I60" s="273"/>
      <c r="J60" s="273"/>
      <c r="K60" s="273"/>
      <c r="L60" s="273"/>
      <c r="M60" s="273"/>
      <c r="N60" s="273"/>
      <c r="O60" s="274" t="s">
        <v>46</v>
      </c>
      <c r="P60" s="275"/>
      <c r="Q60" s="275"/>
      <c r="R60" s="273"/>
      <c r="S60" s="273"/>
      <c r="T60" s="158"/>
    </row>
    <row r="61" spans="1:20" s="12" customFormat="1" ht="20.100000000000001" customHeight="1" thickBot="1">
      <c r="A61" s="240">
        <v>3</v>
      </c>
      <c r="B61" s="241" t="s">
        <v>12</v>
      </c>
      <c r="C61" s="221">
        <f t="shared" ref="C61:C64" si="33">SUM(F61+I61+L61+O61+R61)</f>
        <v>9600</v>
      </c>
      <c r="D61" s="348">
        <f t="shared" ref="D61:D64" si="34">G61+J61+M61+P61+S61</f>
        <v>9600</v>
      </c>
      <c r="E61" s="278"/>
      <c r="F61" s="222">
        <f t="shared" ref="F61:S61" si="35">F62</f>
        <v>9600</v>
      </c>
      <c r="G61" s="346">
        <f t="shared" si="35"/>
        <v>9600</v>
      </c>
      <c r="H61" s="279"/>
      <c r="I61" s="223">
        <f t="shared" si="35"/>
        <v>0</v>
      </c>
      <c r="J61" s="223">
        <f t="shared" si="35"/>
        <v>0</v>
      </c>
      <c r="K61" s="280" t="s">
        <v>62</v>
      </c>
      <c r="L61" s="223">
        <f t="shared" si="35"/>
        <v>0</v>
      </c>
      <c r="M61" s="223">
        <f t="shared" si="35"/>
        <v>0</v>
      </c>
      <c r="N61" s="224" t="s">
        <v>62</v>
      </c>
      <c r="O61" s="223">
        <f t="shared" si="35"/>
        <v>0</v>
      </c>
      <c r="P61" s="225">
        <f t="shared" si="35"/>
        <v>0</v>
      </c>
      <c r="Q61" s="279"/>
      <c r="R61" s="225">
        <f t="shared" si="35"/>
        <v>0</v>
      </c>
      <c r="S61" s="225">
        <f t="shared" si="35"/>
        <v>0</v>
      </c>
      <c r="T61" s="192" t="s">
        <v>62</v>
      </c>
    </row>
    <row r="62" spans="1:20" s="4" customFormat="1" ht="15" customHeight="1" thickBot="1">
      <c r="A62" s="211">
        <v>31</v>
      </c>
      <c r="B62" s="243" t="s">
        <v>13</v>
      </c>
      <c r="C62" s="216">
        <v>9600</v>
      </c>
      <c r="D62" s="328">
        <f t="shared" si="34"/>
        <v>9600</v>
      </c>
      <c r="E62" s="278"/>
      <c r="F62" s="227">
        <v>9600</v>
      </c>
      <c r="G62" s="331">
        <f>SUM(G63:G65)</f>
        <v>9600</v>
      </c>
      <c r="H62" s="281"/>
      <c r="I62" s="261">
        <f t="shared" ref="I62:S62" si="36">I63+I64+I65</f>
        <v>0</v>
      </c>
      <c r="J62" s="219">
        <f t="shared" si="36"/>
        <v>0</v>
      </c>
      <c r="K62" s="282" t="s">
        <v>62</v>
      </c>
      <c r="L62" s="219">
        <f t="shared" si="36"/>
        <v>0</v>
      </c>
      <c r="M62" s="219">
        <f t="shared" si="36"/>
        <v>0</v>
      </c>
      <c r="N62" s="260" t="s">
        <v>62</v>
      </c>
      <c r="O62" s="261">
        <f t="shared" si="36"/>
        <v>0</v>
      </c>
      <c r="P62" s="227">
        <f t="shared" si="36"/>
        <v>0</v>
      </c>
      <c r="Q62" s="262"/>
      <c r="R62" s="229">
        <f t="shared" si="36"/>
        <v>0</v>
      </c>
      <c r="S62" s="229">
        <f t="shared" si="36"/>
        <v>0</v>
      </c>
      <c r="T62" s="193" t="s">
        <v>62</v>
      </c>
    </row>
    <row r="63" spans="1:20" ht="15" customHeight="1" thickBot="1">
      <c r="A63" s="245">
        <v>311</v>
      </c>
      <c r="B63" s="246" t="s">
        <v>14</v>
      </c>
      <c r="C63" s="217">
        <v>8241</v>
      </c>
      <c r="D63" s="326">
        <v>8241</v>
      </c>
      <c r="E63" s="278"/>
      <c r="F63" s="231">
        <v>8241</v>
      </c>
      <c r="G63" s="330">
        <v>8241</v>
      </c>
      <c r="H63" s="265"/>
      <c r="I63" s="220">
        <v>0</v>
      </c>
      <c r="J63" s="220">
        <v>0</v>
      </c>
      <c r="K63" s="283" t="s">
        <v>62</v>
      </c>
      <c r="L63" s="220">
        <v>0</v>
      </c>
      <c r="M63" s="220">
        <v>0</v>
      </c>
      <c r="N63" s="263" t="s">
        <v>62</v>
      </c>
      <c r="O63" s="264">
        <v>0</v>
      </c>
      <c r="P63" s="231">
        <v>0</v>
      </c>
      <c r="Q63" s="265"/>
      <c r="R63" s="233">
        <v>0</v>
      </c>
      <c r="S63" s="233">
        <v>0</v>
      </c>
      <c r="T63" s="194" t="s">
        <v>62</v>
      </c>
    </row>
    <row r="64" spans="1:20" ht="15" customHeight="1" thickBot="1">
      <c r="A64" s="245">
        <v>312</v>
      </c>
      <c r="B64" s="246" t="s">
        <v>15</v>
      </c>
      <c r="C64" s="217">
        <f t="shared" si="33"/>
        <v>0</v>
      </c>
      <c r="D64" s="326">
        <f t="shared" si="34"/>
        <v>0</v>
      </c>
      <c r="E64" s="278" t="s">
        <v>62</v>
      </c>
      <c r="F64" s="231">
        <v>0</v>
      </c>
      <c r="G64" s="330">
        <v>0</v>
      </c>
      <c r="H64" s="265" t="s">
        <v>62</v>
      </c>
      <c r="I64" s="220">
        <v>0</v>
      </c>
      <c r="J64" s="220">
        <v>0</v>
      </c>
      <c r="K64" s="283" t="s">
        <v>62</v>
      </c>
      <c r="L64" s="220">
        <v>0</v>
      </c>
      <c r="M64" s="220">
        <v>0</v>
      </c>
      <c r="N64" s="232" t="s">
        <v>62</v>
      </c>
      <c r="O64" s="220">
        <v>0</v>
      </c>
      <c r="P64" s="233">
        <v>0</v>
      </c>
      <c r="Q64" s="265" t="s">
        <v>62</v>
      </c>
      <c r="R64" s="233">
        <v>0</v>
      </c>
      <c r="S64" s="233">
        <v>0</v>
      </c>
      <c r="T64" s="194" t="s">
        <v>62</v>
      </c>
    </row>
    <row r="65" spans="1:20" s="4" customFormat="1" ht="15" customHeight="1" thickBot="1">
      <c r="A65" s="245">
        <v>313</v>
      </c>
      <c r="B65" s="246" t="s">
        <v>16</v>
      </c>
      <c r="C65" s="217">
        <v>1359</v>
      </c>
      <c r="D65" s="326">
        <v>1359</v>
      </c>
      <c r="E65" s="278"/>
      <c r="F65" s="231">
        <v>1359</v>
      </c>
      <c r="G65" s="330">
        <v>1359</v>
      </c>
      <c r="H65" s="284"/>
      <c r="I65" s="264">
        <v>0</v>
      </c>
      <c r="J65" s="220">
        <v>0</v>
      </c>
      <c r="K65" s="283" t="s">
        <v>62</v>
      </c>
      <c r="L65" s="220">
        <v>0</v>
      </c>
      <c r="M65" s="220">
        <v>0</v>
      </c>
      <c r="N65" s="263" t="s">
        <v>62</v>
      </c>
      <c r="O65" s="264">
        <v>0</v>
      </c>
      <c r="P65" s="231">
        <v>0</v>
      </c>
      <c r="Q65" s="265"/>
      <c r="R65" s="233">
        <v>0</v>
      </c>
      <c r="S65" s="233">
        <v>0</v>
      </c>
      <c r="T65" s="194" t="s">
        <v>62</v>
      </c>
    </row>
    <row r="66" spans="1:20" s="4" customFormat="1" ht="20.100000000000001" customHeight="1" thickBot="1">
      <c r="A66" s="277"/>
      <c r="B66" s="266" t="s">
        <v>37</v>
      </c>
      <c r="C66" s="215">
        <v>9600</v>
      </c>
      <c r="D66" s="333">
        <v>9600</v>
      </c>
      <c r="E66" s="278"/>
      <c r="F66" s="268">
        <v>9600</v>
      </c>
      <c r="G66" s="332">
        <f t="shared" ref="G66:S66" si="37">G61</f>
        <v>9600</v>
      </c>
      <c r="H66" s="271"/>
      <c r="I66" s="218">
        <f t="shared" si="37"/>
        <v>0</v>
      </c>
      <c r="J66" s="218">
        <f t="shared" si="37"/>
        <v>0</v>
      </c>
      <c r="K66" s="285" t="s">
        <v>62</v>
      </c>
      <c r="L66" s="218">
        <f t="shared" si="37"/>
        <v>0</v>
      </c>
      <c r="M66" s="218">
        <f t="shared" si="37"/>
        <v>0</v>
      </c>
      <c r="N66" s="269" t="s">
        <v>62</v>
      </c>
      <c r="O66" s="218">
        <f t="shared" si="37"/>
        <v>0</v>
      </c>
      <c r="P66" s="268">
        <f t="shared" si="37"/>
        <v>0</v>
      </c>
      <c r="Q66" s="271"/>
      <c r="R66" s="270">
        <f t="shared" si="37"/>
        <v>0</v>
      </c>
      <c r="S66" s="270">
        <f t="shared" si="37"/>
        <v>0</v>
      </c>
      <c r="T66" s="191" t="s">
        <v>62</v>
      </c>
    </row>
    <row r="67" spans="1:20" s="4" customFormat="1" ht="15" customHeight="1" thickBot="1">
      <c r="A67" s="120"/>
      <c r="B67" s="121"/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</row>
    <row r="68" spans="1:20" ht="20.100000000000001" customHeight="1" thickBot="1">
      <c r="A68" s="435" t="s">
        <v>47</v>
      </c>
      <c r="B68" s="436"/>
      <c r="C68" s="436"/>
      <c r="D68" s="436"/>
      <c r="E68" s="272"/>
      <c r="F68" s="273"/>
      <c r="G68" s="273"/>
      <c r="H68" s="273"/>
      <c r="I68" s="273"/>
      <c r="J68" s="273"/>
      <c r="K68" s="273"/>
      <c r="L68" s="273"/>
      <c r="M68" s="273"/>
      <c r="N68" s="273"/>
      <c r="O68" s="274" t="s">
        <v>45</v>
      </c>
      <c r="P68" s="275"/>
      <c r="Q68" s="275"/>
      <c r="R68" s="273"/>
      <c r="S68" s="273"/>
      <c r="T68" s="196"/>
    </row>
    <row r="69" spans="1:20" ht="20.100000000000001" customHeight="1" thickBot="1">
      <c r="A69" s="276">
        <v>3</v>
      </c>
      <c r="B69" s="251" t="s">
        <v>12</v>
      </c>
      <c r="C69" s="368">
        <f t="shared" ref="C69:C75" si="38">SUM(F69+I69+L69+O69+R69)</f>
        <v>25519</v>
      </c>
      <c r="D69" s="349">
        <f t="shared" ref="D69:D77" si="39">G69+J69+M69+P69+S69</f>
        <v>25517.55</v>
      </c>
      <c r="E69" s="252"/>
      <c r="F69" s="254">
        <f t="shared" ref="F69:S69" si="40">F70+F74</f>
        <v>0</v>
      </c>
      <c r="G69" s="255">
        <f t="shared" si="40"/>
        <v>0</v>
      </c>
      <c r="H69" s="256" t="s">
        <v>62</v>
      </c>
      <c r="I69" s="255">
        <f t="shared" si="40"/>
        <v>0</v>
      </c>
      <c r="J69" s="254">
        <f t="shared" si="40"/>
        <v>0</v>
      </c>
      <c r="K69" s="256" t="s">
        <v>62</v>
      </c>
      <c r="L69" s="257">
        <f t="shared" si="40"/>
        <v>0</v>
      </c>
      <c r="M69" s="255">
        <f t="shared" si="40"/>
        <v>0</v>
      </c>
      <c r="N69" s="256" t="s">
        <v>62</v>
      </c>
      <c r="O69" s="369">
        <f t="shared" si="40"/>
        <v>25519</v>
      </c>
      <c r="P69" s="350">
        <f t="shared" si="40"/>
        <v>25517.55</v>
      </c>
      <c r="Q69" s="259">
        <f>(P69/O69)*100</f>
        <v>99.994317959167674</v>
      </c>
      <c r="R69" s="257">
        <f t="shared" si="40"/>
        <v>0</v>
      </c>
      <c r="S69" s="257">
        <f t="shared" si="40"/>
        <v>0</v>
      </c>
      <c r="T69" s="195" t="s">
        <v>62</v>
      </c>
    </row>
    <row r="70" spans="1:20" ht="15" customHeight="1" thickBot="1">
      <c r="A70" s="211">
        <v>31</v>
      </c>
      <c r="B70" s="243" t="s">
        <v>13</v>
      </c>
      <c r="C70" s="325">
        <f t="shared" si="38"/>
        <v>0</v>
      </c>
      <c r="D70" s="328">
        <f t="shared" si="39"/>
        <v>0</v>
      </c>
      <c r="E70" s="216"/>
      <c r="F70" s="227">
        <v>0</v>
      </c>
      <c r="G70" s="219">
        <v>0</v>
      </c>
      <c r="H70" s="228" t="s">
        <v>62</v>
      </c>
      <c r="I70" s="219">
        <v>0</v>
      </c>
      <c r="J70" s="227">
        <v>0</v>
      </c>
      <c r="K70" s="228" t="s">
        <v>62</v>
      </c>
      <c r="L70" s="229">
        <v>0</v>
      </c>
      <c r="M70" s="219">
        <v>0</v>
      </c>
      <c r="N70" s="228" t="s">
        <v>62</v>
      </c>
      <c r="O70" s="357">
        <v>0</v>
      </c>
      <c r="P70" s="342">
        <v>0</v>
      </c>
      <c r="Q70" s="262" t="s">
        <v>62</v>
      </c>
      <c r="R70" s="229">
        <v>0</v>
      </c>
      <c r="S70" s="229">
        <v>0</v>
      </c>
      <c r="T70" s="193" t="s">
        <v>62</v>
      </c>
    </row>
    <row r="71" spans="1:20" ht="15" customHeight="1" thickBot="1">
      <c r="A71" s="245">
        <v>311</v>
      </c>
      <c r="B71" s="246" t="s">
        <v>14</v>
      </c>
      <c r="C71" s="323">
        <f t="shared" si="38"/>
        <v>0</v>
      </c>
      <c r="D71" s="326">
        <f t="shared" si="39"/>
        <v>0</v>
      </c>
      <c r="E71" s="217"/>
      <c r="F71" s="231">
        <v>0</v>
      </c>
      <c r="G71" s="220">
        <v>0</v>
      </c>
      <c r="H71" s="232" t="s">
        <v>62</v>
      </c>
      <c r="I71" s="220">
        <v>0</v>
      </c>
      <c r="J71" s="231">
        <v>0</v>
      </c>
      <c r="K71" s="232" t="s">
        <v>62</v>
      </c>
      <c r="L71" s="233">
        <v>0</v>
      </c>
      <c r="M71" s="220"/>
      <c r="N71" s="232" t="s">
        <v>62</v>
      </c>
      <c r="O71" s="358">
        <v>0</v>
      </c>
      <c r="P71" s="343"/>
      <c r="Q71" s="265" t="s">
        <v>62</v>
      </c>
      <c r="R71" s="233">
        <v>0</v>
      </c>
      <c r="S71" s="233"/>
      <c r="T71" s="194" t="s">
        <v>62</v>
      </c>
    </row>
    <row r="72" spans="1:20" ht="15" customHeight="1" thickBot="1">
      <c r="A72" s="245">
        <v>312</v>
      </c>
      <c r="B72" s="246" t="s">
        <v>15</v>
      </c>
      <c r="C72" s="323">
        <f t="shared" si="38"/>
        <v>0</v>
      </c>
      <c r="D72" s="326">
        <f t="shared" si="39"/>
        <v>0</v>
      </c>
      <c r="E72" s="217"/>
      <c r="F72" s="231">
        <v>0</v>
      </c>
      <c r="G72" s="220">
        <v>0</v>
      </c>
      <c r="H72" s="232" t="s">
        <v>62</v>
      </c>
      <c r="I72" s="220">
        <v>0</v>
      </c>
      <c r="J72" s="231">
        <v>0</v>
      </c>
      <c r="K72" s="232" t="s">
        <v>62</v>
      </c>
      <c r="L72" s="233">
        <v>0</v>
      </c>
      <c r="M72" s="220"/>
      <c r="N72" s="232" t="s">
        <v>62</v>
      </c>
      <c r="O72" s="358">
        <v>0</v>
      </c>
      <c r="P72" s="343"/>
      <c r="Q72" s="265" t="s">
        <v>62</v>
      </c>
      <c r="R72" s="233">
        <v>0</v>
      </c>
      <c r="S72" s="233"/>
      <c r="T72" s="194" t="s">
        <v>62</v>
      </c>
    </row>
    <row r="73" spans="1:20" ht="15" customHeight="1" thickBot="1">
      <c r="A73" s="245">
        <v>313</v>
      </c>
      <c r="B73" s="246" t="s">
        <v>16</v>
      </c>
      <c r="C73" s="323">
        <f t="shared" si="38"/>
        <v>0</v>
      </c>
      <c r="D73" s="326">
        <f t="shared" si="39"/>
        <v>0</v>
      </c>
      <c r="E73" s="217"/>
      <c r="F73" s="231">
        <v>0</v>
      </c>
      <c r="G73" s="220">
        <v>0</v>
      </c>
      <c r="H73" s="232" t="s">
        <v>62</v>
      </c>
      <c r="I73" s="220">
        <v>0</v>
      </c>
      <c r="J73" s="231">
        <v>0</v>
      </c>
      <c r="K73" s="232" t="s">
        <v>62</v>
      </c>
      <c r="L73" s="233">
        <v>0</v>
      </c>
      <c r="M73" s="220"/>
      <c r="N73" s="232" t="s">
        <v>62</v>
      </c>
      <c r="O73" s="358">
        <v>0</v>
      </c>
      <c r="P73" s="343"/>
      <c r="Q73" s="265" t="s">
        <v>62</v>
      </c>
      <c r="R73" s="233">
        <v>0</v>
      </c>
      <c r="S73" s="233"/>
      <c r="T73" s="194" t="s">
        <v>62</v>
      </c>
    </row>
    <row r="74" spans="1:20" ht="15" customHeight="1" thickBot="1">
      <c r="A74" s="211">
        <v>32</v>
      </c>
      <c r="B74" s="243" t="s">
        <v>17</v>
      </c>
      <c r="C74" s="325">
        <f t="shared" si="38"/>
        <v>25519</v>
      </c>
      <c r="D74" s="328">
        <f t="shared" si="39"/>
        <v>25517.55</v>
      </c>
      <c r="E74" s="216"/>
      <c r="F74" s="227">
        <f>F75+F76</f>
        <v>0</v>
      </c>
      <c r="G74" s="219">
        <f t="shared" ref="G74:S74" si="41">G75+G76</f>
        <v>0</v>
      </c>
      <c r="H74" s="228" t="s">
        <v>62</v>
      </c>
      <c r="I74" s="219">
        <f t="shared" si="41"/>
        <v>0</v>
      </c>
      <c r="J74" s="227">
        <f t="shared" si="41"/>
        <v>0</v>
      </c>
      <c r="K74" s="228" t="s">
        <v>62</v>
      </c>
      <c r="L74" s="229">
        <f t="shared" si="41"/>
        <v>0</v>
      </c>
      <c r="M74" s="219">
        <f t="shared" si="41"/>
        <v>0</v>
      </c>
      <c r="N74" s="228" t="s">
        <v>62</v>
      </c>
      <c r="O74" s="357">
        <f t="shared" si="41"/>
        <v>25519</v>
      </c>
      <c r="P74" s="342">
        <f t="shared" si="41"/>
        <v>25517.55</v>
      </c>
      <c r="Q74" s="262">
        <f>(P74/O74)*100</f>
        <v>99.994317959167674</v>
      </c>
      <c r="R74" s="229">
        <f t="shared" si="41"/>
        <v>0</v>
      </c>
      <c r="S74" s="229">
        <f t="shared" si="41"/>
        <v>0</v>
      </c>
      <c r="T74" s="193" t="s">
        <v>62</v>
      </c>
    </row>
    <row r="75" spans="1:20" ht="15" customHeight="1" thickBot="1">
      <c r="A75" s="245">
        <v>321</v>
      </c>
      <c r="B75" s="246" t="s">
        <v>18</v>
      </c>
      <c r="C75" s="323">
        <f t="shared" si="38"/>
        <v>0</v>
      </c>
      <c r="D75" s="326">
        <f t="shared" si="39"/>
        <v>0</v>
      </c>
      <c r="E75" s="217"/>
      <c r="F75" s="231">
        <v>0</v>
      </c>
      <c r="G75" s="220">
        <v>0</v>
      </c>
      <c r="H75" s="232" t="s">
        <v>62</v>
      </c>
      <c r="I75" s="220">
        <v>0</v>
      </c>
      <c r="J75" s="231">
        <v>0</v>
      </c>
      <c r="K75" s="232" t="s">
        <v>62</v>
      </c>
      <c r="L75" s="233">
        <v>0</v>
      </c>
      <c r="M75" s="220"/>
      <c r="N75" s="232" t="s">
        <v>62</v>
      </c>
      <c r="O75" s="358">
        <v>0</v>
      </c>
      <c r="P75" s="343"/>
      <c r="Q75" s="265" t="s">
        <v>62</v>
      </c>
      <c r="R75" s="233">
        <v>0</v>
      </c>
      <c r="S75" s="233"/>
      <c r="T75" s="194" t="s">
        <v>62</v>
      </c>
    </row>
    <row r="76" spans="1:20" ht="15" customHeight="1" thickBot="1">
      <c r="A76" s="245">
        <v>322</v>
      </c>
      <c r="B76" s="246" t="s">
        <v>19</v>
      </c>
      <c r="C76" s="323">
        <v>25519</v>
      </c>
      <c r="D76" s="326">
        <v>25517.55</v>
      </c>
      <c r="E76" s="217"/>
      <c r="F76" s="231">
        <v>0</v>
      </c>
      <c r="G76" s="220">
        <v>0</v>
      </c>
      <c r="H76" s="232" t="s">
        <v>62</v>
      </c>
      <c r="I76" s="220">
        <v>0</v>
      </c>
      <c r="J76" s="231">
        <v>0</v>
      </c>
      <c r="K76" s="232" t="s">
        <v>62</v>
      </c>
      <c r="L76" s="233">
        <v>0</v>
      </c>
      <c r="M76" s="220"/>
      <c r="N76" s="232" t="s">
        <v>62</v>
      </c>
      <c r="O76" s="358">
        <v>25519</v>
      </c>
      <c r="P76" s="343">
        <v>25517.55</v>
      </c>
      <c r="Q76" s="265">
        <f>(P76/O76)*100</f>
        <v>99.994317959167674</v>
      </c>
      <c r="R76" s="233">
        <v>0</v>
      </c>
      <c r="S76" s="233"/>
      <c r="T76" s="167" t="s">
        <v>62</v>
      </c>
    </row>
    <row r="77" spans="1:20" ht="20.100000000000001" customHeight="1" thickBot="1">
      <c r="A77" s="277"/>
      <c r="B77" s="266" t="s">
        <v>37</v>
      </c>
      <c r="C77" s="356">
        <v>25519</v>
      </c>
      <c r="D77" s="333">
        <f t="shared" si="39"/>
        <v>25517.55</v>
      </c>
      <c r="E77" s="215"/>
      <c r="F77" s="268">
        <f t="shared" ref="F77:S77" si="42">F69</f>
        <v>0</v>
      </c>
      <c r="G77" s="218">
        <f t="shared" si="42"/>
        <v>0</v>
      </c>
      <c r="H77" s="269" t="s">
        <v>62</v>
      </c>
      <c r="I77" s="218">
        <f t="shared" si="42"/>
        <v>0</v>
      </c>
      <c r="J77" s="268">
        <f t="shared" si="42"/>
        <v>0</v>
      </c>
      <c r="K77" s="269" t="s">
        <v>62</v>
      </c>
      <c r="L77" s="270">
        <f t="shared" si="42"/>
        <v>0</v>
      </c>
      <c r="M77" s="218">
        <f t="shared" si="42"/>
        <v>0</v>
      </c>
      <c r="N77" s="269" t="s">
        <v>62</v>
      </c>
      <c r="O77" s="305">
        <v>25519</v>
      </c>
      <c r="P77" s="351">
        <f t="shared" si="42"/>
        <v>25517.55</v>
      </c>
      <c r="Q77" s="271">
        <f>(P77/O77)*100</f>
        <v>99.994317959167674</v>
      </c>
      <c r="R77" s="270">
        <f t="shared" si="42"/>
        <v>0</v>
      </c>
      <c r="S77" s="270">
        <f t="shared" si="42"/>
        <v>0</v>
      </c>
      <c r="T77" s="187" t="s">
        <v>62</v>
      </c>
    </row>
    <row r="78" spans="1:20" ht="13.5" thickBot="1">
      <c r="A78" s="120"/>
      <c r="B78" s="121"/>
      <c r="C78" s="119"/>
      <c r="D78" s="214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</row>
    <row r="79" spans="1:20" ht="20.100000000000001" customHeight="1" thickBot="1">
      <c r="A79" s="422" t="s">
        <v>48</v>
      </c>
      <c r="B79" s="423"/>
      <c r="C79" s="423"/>
      <c r="D79" s="423"/>
      <c r="E79" s="134"/>
      <c r="F79" s="112"/>
      <c r="G79" s="112"/>
      <c r="H79" s="112"/>
      <c r="I79" s="112"/>
      <c r="J79" s="112"/>
      <c r="K79" s="112"/>
      <c r="L79" s="112"/>
      <c r="M79" s="112"/>
      <c r="N79" s="112"/>
      <c r="O79" s="114" t="s">
        <v>45</v>
      </c>
      <c r="P79" s="115"/>
      <c r="Q79" s="115"/>
      <c r="R79" s="112"/>
      <c r="S79" s="112"/>
      <c r="T79" s="196"/>
    </row>
    <row r="80" spans="1:20" ht="20.100000000000001" customHeight="1" thickBot="1">
      <c r="A80" s="122">
        <v>3</v>
      </c>
      <c r="B80" s="251" t="s">
        <v>12</v>
      </c>
      <c r="C80" s="368">
        <f t="shared" ref="C80:C88" si="43">SUM(F80+I80+L80+O80+R80)</f>
        <v>20378</v>
      </c>
      <c r="D80" s="349">
        <f>G80+J80+M80+P80+S80</f>
        <v>15635.28</v>
      </c>
      <c r="E80" s="253">
        <f>(D80/C80)*100</f>
        <v>76.7262734321327</v>
      </c>
      <c r="F80" s="254">
        <f t="shared" ref="F80:S80" si="44">F81+F85</f>
        <v>0</v>
      </c>
      <c r="G80" s="255">
        <f t="shared" si="44"/>
        <v>0</v>
      </c>
      <c r="H80" s="256" t="s">
        <v>62</v>
      </c>
      <c r="I80" s="255">
        <f t="shared" si="44"/>
        <v>0</v>
      </c>
      <c r="J80" s="254">
        <f t="shared" si="44"/>
        <v>0</v>
      </c>
      <c r="K80" s="256" t="s">
        <v>62</v>
      </c>
      <c r="L80" s="257">
        <f t="shared" si="44"/>
        <v>0</v>
      </c>
      <c r="M80" s="255">
        <f t="shared" si="44"/>
        <v>0</v>
      </c>
      <c r="N80" s="258" t="s">
        <v>62</v>
      </c>
      <c r="O80" s="370">
        <f t="shared" si="44"/>
        <v>20378</v>
      </c>
      <c r="P80" s="350">
        <f t="shared" si="44"/>
        <v>15635.28</v>
      </c>
      <c r="Q80" s="259">
        <f>(P80/O80)*100</f>
        <v>76.7262734321327</v>
      </c>
      <c r="R80" s="257">
        <f t="shared" si="44"/>
        <v>0</v>
      </c>
      <c r="S80" s="257">
        <f t="shared" si="44"/>
        <v>0</v>
      </c>
      <c r="T80" s="197" t="s">
        <v>62</v>
      </c>
    </row>
    <row r="81" spans="1:20" ht="15" customHeight="1" thickBot="1">
      <c r="A81" s="76">
        <v>31</v>
      </c>
      <c r="B81" s="243" t="s">
        <v>13</v>
      </c>
      <c r="C81" s="325">
        <f t="shared" si="43"/>
        <v>0</v>
      </c>
      <c r="D81" s="328">
        <f t="shared" ref="D81:D88" si="45">G81+J81+M81+P81+S81</f>
        <v>0</v>
      </c>
      <c r="E81" s="234" t="s">
        <v>62</v>
      </c>
      <c r="F81" s="227">
        <f t="shared" ref="F81:S81" si="46">F82+F83+F84</f>
        <v>0</v>
      </c>
      <c r="G81" s="219">
        <f t="shared" si="46"/>
        <v>0</v>
      </c>
      <c r="H81" s="228" t="s">
        <v>62</v>
      </c>
      <c r="I81" s="219">
        <f t="shared" si="46"/>
        <v>0</v>
      </c>
      <c r="J81" s="227">
        <f t="shared" si="46"/>
        <v>0</v>
      </c>
      <c r="K81" s="228" t="s">
        <v>62</v>
      </c>
      <c r="L81" s="229">
        <f t="shared" si="46"/>
        <v>0</v>
      </c>
      <c r="M81" s="219">
        <f t="shared" si="46"/>
        <v>0</v>
      </c>
      <c r="N81" s="260" t="s">
        <v>62</v>
      </c>
      <c r="O81" s="371">
        <f t="shared" si="46"/>
        <v>0</v>
      </c>
      <c r="P81" s="342">
        <f t="shared" si="46"/>
        <v>0</v>
      </c>
      <c r="Q81" s="262" t="s">
        <v>62</v>
      </c>
      <c r="R81" s="229">
        <f t="shared" si="46"/>
        <v>0</v>
      </c>
      <c r="S81" s="229">
        <f t="shared" si="46"/>
        <v>0</v>
      </c>
      <c r="T81" s="198" t="s">
        <v>62</v>
      </c>
    </row>
    <row r="82" spans="1:20" ht="15" customHeight="1" thickBot="1">
      <c r="A82" s="123">
        <v>311</v>
      </c>
      <c r="B82" s="246" t="s">
        <v>14</v>
      </c>
      <c r="C82" s="323">
        <f t="shared" si="43"/>
        <v>0</v>
      </c>
      <c r="D82" s="326">
        <f t="shared" si="45"/>
        <v>0</v>
      </c>
      <c r="E82" s="230" t="s">
        <v>62</v>
      </c>
      <c r="F82" s="231">
        <v>0</v>
      </c>
      <c r="G82" s="220">
        <v>0</v>
      </c>
      <c r="H82" s="232" t="s">
        <v>62</v>
      </c>
      <c r="I82" s="220">
        <v>0</v>
      </c>
      <c r="J82" s="231">
        <v>0</v>
      </c>
      <c r="K82" s="232" t="s">
        <v>62</v>
      </c>
      <c r="L82" s="233">
        <v>0</v>
      </c>
      <c r="M82" s="220">
        <v>0</v>
      </c>
      <c r="N82" s="263" t="s">
        <v>62</v>
      </c>
      <c r="O82" s="372">
        <v>0</v>
      </c>
      <c r="P82" s="343">
        <v>0</v>
      </c>
      <c r="Q82" s="265" t="s">
        <v>62</v>
      </c>
      <c r="R82" s="233">
        <v>0</v>
      </c>
      <c r="S82" s="233">
        <v>0</v>
      </c>
      <c r="T82" s="199" t="s">
        <v>62</v>
      </c>
    </row>
    <row r="83" spans="1:20" ht="15" customHeight="1" thickBot="1">
      <c r="A83" s="123">
        <v>312</v>
      </c>
      <c r="B83" s="246" t="s">
        <v>15</v>
      </c>
      <c r="C83" s="323">
        <f t="shared" si="43"/>
        <v>0</v>
      </c>
      <c r="D83" s="326">
        <f t="shared" si="45"/>
        <v>0</v>
      </c>
      <c r="E83" s="230" t="s">
        <v>62</v>
      </c>
      <c r="F83" s="231">
        <v>0</v>
      </c>
      <c r="G83" s="220">
        <v>0</v>
      </c>
      <c r="H83" s="232" t="s">
        <v>62</v>
      </c>
      <c r="I83" s="220">
        <v>0</v>
      </c>
      <c r="J83" s="231">
        <v>0</v>
      </c>
      <c r="K83" s="232" t="s">
        <v>62</v>
      </c>
      <c r="L83" s="233">
        <v>0</v>
      </c>
      <c r="M83" s="220">
        <v>0</v>
      </c>
      <c r="N83" s="232" t="s">
        <v>62</v>
      </c>
      <c r="O83" s="358">
        <v>0</v>
      </c>
      <c r="P83" s="343">
        <v>0</v>
      </c>
      <c r="Q83" s="265" t="s">
        <v>62</v>
      </c>
      <c r="R83" s="233">
        <v>0</v>
      </c>
      <c r="S83" s="233">
        <v>0</v>
      </c>
      <c r="T83" s="199" t="s">
        <v>62</v>
      </c>
    </row>
    <row r="84" spans="1:20" ht="15" customHeight="1" thickBot="1">
      <c r="A84" s="123">
        <v>313</v>
      </c>
      <c r="B84" s="246" t="s">
        <v>16</v>
      </c>
      <c r="C84" s="323">
        <f t="shared" si="43"/>
        <v>0</v>
      </c>
      <c r="D84" s="326">
        <f t="shared" si="45"/>
        <v>0</v>
      </c>
      <c r="E84" s="230" t="s">
        <v>62</v>
      </c>
      <c r="F84" s="231">
        <v>0</v>
      </c>
      <c r="G84" s="220">
        <v>0</v>
      </c>
      <c r="H84" s="232" t="s">
        <v>62</v>
      </c>
      <c r="I84" s="220">
        <v>0</v>
      </c>
      <c r="J84" s="231">
        <v>0</v>
      </c>
      <c r="K84" s="232" t="s">
        <v>62</v>
      </c>
      <c r="L84" s="233">
        <v>0</v>
      </c>
      <c r="M84" s="220">
        <v>0</v>
      </c>
      <c r="N84" s="263" t="s">
        <v>62</v>
      </c>
      <c r="O84" s="372">
        <v>0</v>
      </c>
      <c r="P84" s="343">
        <v>0</v>
      </c>
      <c r="Q84" s="265" t="s">
        <v>62</v>
      </c>
      <c r="R84" s="233">
        <v>0</v>
      </c>
      <c r="S84" s="233">
        <v>0</v>
      </c>
      <c r="T84" s="199" t="s">
        <v>62</v>
      </c>
    </row>
    <row r="85" spans="1:20" ht="15" customHeight="1" thickBot="1">
      <c r="A85" s="76">
        <v>32</v>
      </c>
      <c r="B85" s="243" t="s">
        <v>17</v>
      </c>
      <c r="C85" s="325">
        <f t="shared" si="43"/>
        <v>20378</v>
      </c>
      <c r="D85" s="328">
        <f t="shared" si="45"/>
        <v>15635.28</v>
      </c>
      <c r="E85" s="234">
        <f>(D85/C85)*100</f>
        <v>76.7262734321327</v>
      </c>
      <c r="F85" s="227">
        <f>F86+F87</f>
        <v>0</v>
      </c>
      <c r="G85" s="219">
        <f t="shared" ref="G85:S85" si="47">G86+G87</f>
        <v>0</v>
      </c>
      <c r="H85" s="228" t="s">
        <v>62</v>
      </c>
      <c r="I85" s="219">
        <f t="shared" si="47"/>
        <v>0</v>
      </c>
      <c r="J85" s="227">
        <f t="shared" si="47"/>
        <v>0</v>
      </c>
      <c r="K85" s="228" t="s">
        <v>62</v>
      </c>
      <c r="L85" s="229">
        <f t="shared" si="47"/>
        <v>0</v>
      </c>
      <c r="M85" s="219">
        <f t="shared" si="47"/>
        <v>0</v>
      </c>
      <c r="N85" s="228" t="s">
        <v>62</v>
      </c>
      <c r="O85" s="357">
        <f t="shared" si="47"/>
        <v>20378</v>
      </c>
      <c r="P85" s="342">
        <f t="shared" si="47"/>
        <v>15635.28</v>
      </c>
      <c r="Q85" s="262">
        <f>(P85/O85)*100</f>
        <v>76.7262734321327</v>
      </c>
      <c r="R85" s="229">
        <f t="shared" si="47"/>
        <v>0</v>
      </c>
      <c r="S85" s="229">
        <f t="shared" si="47"/>
        <v>0</v>
      </c>
      <c r="T85" s="198" t="s">
        <v>62</v>
      </c>
    </row>
    <row r="86" spans="1:20" ht="15" customHeight="1" thickBot="1">
      <c r="A86" s="123">
        <v>321</v>
      </c>
      <c r="B86" s="246" t="s">
        <v>18</v>
      </c>
      <c r="C86" s="323">
        <f t="shared" si="43"/>
        <v>0</v>
      </c>
      <c r="D86" s="326">
        <f t="shared" si="45"/>
        <v>0</v>
      </c>
      <c r="E86" s="230" t="s">
        <v>62</v>
      </c>
      <c r="F86" s="231">
        <v>0</v>
      </c>
      <c r="G86" s="220">
        <v>0</v>
      </c>
      <c r="H86" s="232" t="s">
        <v>62</v>
      </c>
      <c r="I86" s="220">
        <v>0</v>
      </c>
      <c r="J86" s="231">
        <v>0</v>
      </c>
      <c r="K86" s="232" t="s">
        <v>62</v>
      </c>
      <c r="L86" s="233">
        <v>0</v>
      </c>
      <c r="M86" s="220">
        <v>0</v>
      </c>
      <c r="N86" s="232" t="s">
        <v>62</v>
      </c>
      <c r="O86" s="358">
        <v>0</v>
      </c>
      <c r="P86" s="343">
        <v>0</v>
      </c>
      <c r="Q86" s="265" t="s">
        <v>62</v>
      </c>
      <c r="R86" s="233">
        <v>0</v>
      </c>
      <c r="S86" s="233">
        <v>0</v>
      </c>
      <c r="T86" s="199" t="s">
        <v>62</v>
      </c>
    </row>
    <row r="87" spans="1:20" ht="15" customHeight="1" thickBot="1">
      <c r="A87" s="123">
        <v>322</v>
      </c>
      <c r="B87" s="246" t="s">
        <v>19</v>
      </c>
      <c r="C87" s="323">
        <v>20378</v>
      </c>
      <c r="D87" s="326">
        <v>15635</v>
      </c>
      <c r="E87" s="230">
        <f>(D87/C87)*100</f>
        <v>76.724899401315142</v>
      </c>
      <c r="F87" s="231">
        <v>0</v>
      </c>
      <c r="G87" s="220">
        <v>0</v>
      </c>
      <c r="H87" s="232" t="s">
        <v>62</v>
      </c>
      <c r="I87" s="220">
        <v>0</v>
      </c>
      <c r="J87" s="231">
        <v>0</v>
      </c>
      <c r="K87" s="232" t="s">
        <v>62</v>
      </c>
      <c r="L87" s="233">
        <v>0</v>
      </c>
      <c r="M87" s="220">
        <v>0</v>
      </c>
      <c r="N87" s="232" t="s">
        <v>62</v>
      </c>
      <c r="O87" s="358">
        <v>20378</v>
      </c>
      <c r="P87" s="343">
        <v>15635.28</v>
      </c>
      <c r="Q87" s="265">
        <f>(P87/O87)*100</f>
        <v>76.7262734321327</v>
      </c>
      <c r="R87" s="233">
        <v>0</v>
      </c>
      <c r="S87" s="233">
        <v>0</v>
      </c>
      <c r="T87" s="166" t="s">
        <v>62</v>
      </c>
    </row>
    <row r="88" spans="1:20" s="12" customFormat="1" ht="20.100000000000001" customHeight="1" thickBot="1">
      <c r="A88" s="82"/>
      <c r="B88" s="266" t="s">
        <v>37</v>
      </c>
      <c r="C88" s="356">
        <f t="shared" si="43"/>
        <v>20378</v>
      </c>
      <c r="D88" s="333">
        <f t="shared" si="45"/>
        <v>15635.28</v>
      </c>
      <c r="E88" s="267">
        <f>(D88/C88)*100</f>
        <v>76.7262734321327</v>
      </c>
      <c r="F88" s="268">
        <f t="shared" ref="F88:S88" si="48">F80</f>
        <v>0</v>
      </c>
      <c r="G88" s="218">
        <f t="shared" si="48"/>
        <v>0</v>
      </c>
      <c r="H88" s="269" t="s">
        <v>62</v>
      </c>
      <c r="I88" s="218">
        <f t="shared" si="48"/>
        <v>0</v>
      </c>
      <c r="J88" s="268">
        <f t="shared" si="48"/>
        <v>0</v>
      </c>
      <c r="K88" s="269" t="s">
        <v>62</v>
      </c>
      <c r="L88" s="270">
        <f t="shared" si="48"/>
        <v>0</v>
      </c>
      <c r="M88" s="218">
        <f t="shared" si="48"/>
        <v>0</v>
      </c>
      <c r="N88" s="218" t="s">
        <v>62</v>
      </c>
      <c r="O88" s="305">
        <f t="shared" si="48"/>
        <v>20378</v>
      </c>
      <c r="P88" s="351">
        <f t="shared" si="48"/>
        <v>15635.28</v>
      </c>
      <c r="Q88" s="271">
        <f>(P88/O88)*100</f>
        <v>76.7262734321327</v>
      </c>
      <c r="R88" s="270">
        <f t="shared" si="48"/>
        <v>0</v>
      </c>
      <c r="S88" s="270">
        <f t="shared" si="48"/>
        <v>0</v>
      </c>
      <c r="T88" s="161" t="s">
        <v>62</v>
      </c>
    </row>
    <row r="89" spans="1:20" ht="15" customHeight="1" thickBot="1">
      <c r="A89" s="58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20" ht="20.100000000000001" customHeight="1" thickBot="1">
      <c r="A90" s="422" t="s">
        <v>68</v>
      </c>
      <c r="B90" s="423"/>
      <c r="C90" s="423"/>
      <c r="D90" s="423"/>
      <c r="E90" s="134"/>
      <c r="F90" s="112"/>
      <c r="G90" s="112"/>
      <c r="H90" s="112"/>
      <c r="I90" s="112"/>
      <c r="J90" s="112"/>
      <c r="K90" s="112"/>
      <c r="L90" s="112"/>
      <c r="M90" s="112"/>
      <c r="N90" s="112"/>
      <c r="O90" s="113" t="s">
        <v>46</v>
      </c>
      <c r="P90" s="112"/>
      <c r="Q90" s="112"/>
      <c r="R90" s="112"/>
      <c r="S90" s="112"/>
      <c r="T90" s="158"/>
    </row>
    <row r="91" spans="1:20" ht="20.100000000000001" customHeight="1" thickBot="1">
      <c r="A91" s="240">
        <v>3</v>
      </c>
      <c r="B91" s="241" t="s">
        <v>12</v>
      </c>
      <c r="C91" s="355">
        <f t="shared" ref="C91:C102" si="49">SUM(F91+I91+L91+O91+R91)</f>
        <v>82902</v>
      </c>
      <c r="D91" s="348">
        <f t="shared" ref="D91:D102" si="50">G91+J91+M91+P91+S91</f>
        <v>114420.57</v>
      </c>
      <c r="E91" s="221">
        <f>(D91/C91)*100</f>
        <v>138.01907070999496</v>
      </c>
      <c r="F91" s="222">
        <f>F92+F96</f>
        <v>0</v>
      </c>
      <c r="G91" s="223">
        <f t="shared" ref="G91:S91" si="51">G92+G96</f>
        <v>0</v>
      </c>
      <c r="H91" s="224" t="s">
        <v>62</v>
      </c>
      <c r="I91" s="223">
        <f t="shared" si="51"/>
        <v>0</v>
      </c>
      <c r="J91" s="222">
        <f t="shared" si="51"/>
        <v>0</v>
      </c>
      <c r="K91" s="224" t="s">
        <v>62</v>
      </c>
      <c r="L91" s="225">
        <f t="shared" si="51"/>
        <v>0</v>
      </c>
      <c r="M91" s="223">
        <f t="shared" si="51"/>
        <v>0</v>
      </c>
      <c r="N91" s="224" t="s">
        <v>62</v>
      </c>
      <c r="O91" s="302">
        <f t="shared" si="51"/>
        <v>82902</v>
      </c>
      <c r="P91" s="341">
        <f t="shared" si="51"/>
        <v>114420.57</v>
      </c>
      <c r="Q91" s="242">
        <f>(P91/O91)*100</f>
        <v>138.01907070999496</v>
      </c>
      <c r="R91" s="118">
        <f t="shared" si="51"/>
        <v>0</v>
      </c>
      <c r="S91" s="118">
        <f t="shared" si="51"/>
        <v>0</v>
      </c>
      <c r="T91" s="188" t="s">
        <v>62</v>
      </c>
    </row>
    <row r="92" spans="1:20" ht="15" customHeight="1" thickBot="1">
      <c r="A92" s="211">
        <v>31</v>
      </c>
      <c r="B92" s="243" t="s">
        <v>13</v>
      </c>
      <c r="C92" s="325">
        <f t="shared" si="49"/>
        <v>77084</v>
      </c>
      <c r="D92" s="328">
        <f t="shared" si="50"/>
        <v>107695.75</v>
      </c>
      <c r="E92" s="226" t="s">
        <v>62</v>
      </c>
      <c r="F92" s="227">
        <f t="shared" ref="F92:S92" si="52">F93+F94+F95</f>
        <v>0</v>
      </c>
      <c r="G92" s="219">
        <f t="shared" si="52"/>
        <v>0</v>
      </c>
      <c r="H92" s="228" t="s">
        <v>62</v>
      </c>
      <c r="I92" s="219">
        <f t="shared" si="52"/>
        <v>0</v>
      </c>
      <c r="J92" s="227">
        <f t="shared" si="52"/>
        <v>0</v>
      </c>
      <c r="K92" s="228" t="s">
        <v>62</v>
      </c>
      <c r="L92" s="229">
        <f t="shared" si="52"/>
        <v>0</v>
      </c>
      <c r="M92" s="219">
        <f t="shared" si="52"/>
        <v>0</v>
      </c>
      <c r="N92" s="228" t="s">
        <v>62</v>
      </c>
      <c r="O92" s="357">
        <f t="shared" si="52"/>
        <v>77084</v>
      </c>
      <c r="P92" s="342">
        <f t="shared" si="52"/>
        <v>107695.75</v>
      </c>
      <c r="Q92" s="244" t="s">
        <v>62</v>
      </c>
      <c r="R92" s="81">
        <f t="shared" si="52"/>
        <v>0</v>
      </c>
      <c r="S92" s="81">
        <f t="shared" si="52"/>
        <v>0</v>
      </c>
      <c r="T92" s="189" t="s">
        <v>62</v>
      </c>
    </row>
    <row r="93" spans="1:20" ht="15" customHeight="1" thickBot="1">
      <c r="A93" s="245">
        <v>311</v>
      </c>
      <c r="B93" s="246" t="s">
        <v>14</v>
      </c>
      <c r="C93" s="323">
        <v>108455</v>
      </c>
      <c r="D93" s="326">
        <v>92442.71</v>
      </c>
      <c r="E93" s="230" t="s">
        <v>62</v>
      </c>
      <c r="F93" s="231">
        <v>0</v>
      </c>
      <c r="G93" s="220">
        <v>0</v>
      </c>
      <c r="H93" s="232" t="s">
        <v>62</v>
      </c>
      <c r="I93" s="220">
        <v>0</v>
      </c>
      <c r="J93" s="231">
        <v>0</v>
      </c>
      <c r="K93" s="232" t="s">
        <v>62</v>
      </c>
      <c r="L93" s="233">
        <v>0</v>
      </c>
      <c r="M93" s="220">
        <v>0</v>
      </c>
      <c r="N93" s="232" t="s">
        <v>62</v>
      </c>
      <c r="O93" s="358">
        <v>64234</v>
      </c>
      <c r="P93" s="343">
        <v>92442.71</v>
      </c>
      <c r="Q93" s="247" t="s">
        <v>62</v>
      </c>
      <c r="R93" s="127">
        <v>0</v>
      </c>
      <c r="S93" s="127">
        <v>0</v>
      </c>
      <c r="T93" s="190" t="s">
        <v>62</v>
      </c>
    </row>
    <row r="94" spans="1:20" ht="15" customHeight="1" thickBot="1">
      <c r="A94" s="245">
        <v>312</v>
      </c>
      <c r="B94" s="246" t="s">
        <v>15</v>
      </c>
      <c r="C94" s="323">
        <f t="shared" si="49"/>
        <v>0</v>
      </c>
      <c r="D94" s="326">
        <f t="shared" si="50"/>
        <v>0</v>
      </c>
      <c r="E94" s="230" t="s">
        <v>62</v>
      </c>
      <c r="F94" s="231">
        <v>0</v>
      </c>
      <c r="G94" s="220">
        <v>0</v>
      </c>
      <c r="H94" s="232" t="s">
        <v>62</v>
      </c>
      <c r="I94" s="220">
        <v>0</v>
      </c>
      <c r="J94" s="231">
        <v>0</v>
      </c>
      <c r="K94" s="232" t="s">
        <v>62</v>
      </c>
      <c r="L94" s="233">
        <v>0</v>
      </c>
      <c r="M94" s="220">
        <v>0</v>
      </c>
      <c r="N94" s="232" t="s">
        <v>62</v>
      </c>
      <c r="O94" s="358">
        <v>0</v>
      </c>
      <c r="P94" s="343">
        <v>0</v>
      </c>
      <c r="Q94" s="247" t="s">
        <v>62</v>
      </c>
      <c r="R94" s="127">
        <v>0</v>
      </c>
      <c r="S94" s="127">
        <v>0</v>
      </c>
      <c r="T94" s="190" t="s">
        <v>62</v>
      </c>
    </row>
    <row r="95" spans="1:20" ht="15" customHeight="1" thickBot="1">
      <c r="A95" s="245">
        <v>313</v>
      </c>
      <c r="B95" s="246" t="s">
        <v>16</v>
      </c>
      <c r="C95" s="323">
        <v>19141</v>
      </c>
      <c r="D95" s="326">
        <v>15253.04</v>
      </c>
      <c r="E95" s="230" t="s">
        <v>62</v>
      </c>
      <c r="F95" s="231">
        <v>0</v>
      </c>
      <c r="G95" s="220">
        <v>0</v>
      </c>
      <c r="H95" s="232" t="s">
        <v>62</v>
      </c>
      <c r="I95" s="220">
        <v>0</v>
      </c>
      <c r="J95" s="231">
        <v>0</v>
      </c>
      <c r="K95" s="232" t="s">
        <v>62</v>
      </c>
      <c r="L95" s="233">
        <v>0</v>
      </c>
      <c r="M95" s="220">
        <v>0</v>
      </c>
      <c r="N95" s="232" t="s">
        <v>62</v>
      </c>
      <c r="O95" s="358">
        <v>12850</v>
      </c>
      <c r="P95" s="343">
        <v>15253.04</v>
      </c>
      <c r="Q95" s="247" t="s">
        <v>62</v>
      </c>
      <c r="R95" s="127">
        <v>0</v>
      </c>
      <c r="S95" s="127">
        <v>0</v>
      </c>
      <c r="T95" s="190" t="s">
        <v>62</v>
      </c>
    </row>
    <row r="96" spans="1:20" ht="15" customHeight="1" thickBot="1">
      <c r="A96" s="211">
        <v>32</v>
      </c>
      <c r="B96" s="243" t="s">
        <v>17</v>
      </c>
      <c r="C96" s="325">
        <f t="shared" si="49"/>
        <v>5818</v>
      </c>
      <c r="D96" s="328">
        <f t="shared" si="50"/>
        <v>6724.82</v>
      </c>
      <c r="E96" s="234">
        <f t="shared" ref="E96:E102" si="53">(D96/C96)*100</f>
        <v>115.58645582674458</v>
      </c>
      <c r="F96" s="227">
        <f t="shared" ref="F96:S96" si="54">F97+F98+F99+F100+F101</f>
        <v>0</v>
      </c>
      <c r="G96" s="219">
        <f t="shared" si="54"/>
        <v>0</v>
      </c>
      <c r="H96" s="228" t="s">
        <v>62</v>
      </c>
      <c r="I96" s="219">
        <f t="shared" si="54"/>
        <v>0</v>
      </c>
      <c r="J96" s="227">
        <f t="shared" si="54"/>
        <v>0</v>
      </c>
      <c r="K96" s="228" t="s">
        <v>62</v>
      </c>
      <c r="L96" s="229">
        <f t="shared" si="54"/>
        <v>0</v>
      </c>
      <c r="M96" s="219">
        <f t="shared" si="54"/>
        <v>0</v>
      </c>
      <c r="N96" s="235" t="s">
        <v>62</v>
      </c>
      <c r="O96" s="363">
        <f t="shared" si="54"/>
        <v>5818</v>
      </c>
      <c r="P96" s="344">
        <f t="shared" si="54"/>
        <v>6724.82</v>
      </c>
      <c r="Q96" s="244">
        <f t="shared" ref="Q96:Q102" si="55">(P96/O96)*100</f>
        <v>115.58645582674458</v>
      </c>
      <c r="R96" s="81">
        <f t="shared" si="54"/>
        <v>0</v>
      </c>
      <c r="S96" s="81">
        <f t="shared" si="54"/>
        <v>0</v>
      </c>
      <c r="T96" s="189" t="s">
        <v>62</v>
      </c>
    </row>
    <row r="97" spans="1:20" ht="15" customHeight="1" thickBot="1">
      <c r="A97" s="245">
        <v>321</v>
      </c>
      <c r="B97" s="246" t="s">
        <v>18</v>
      </c>
      <c r="C97" s="323">
        <v>11791</v>
      </c>
      <c r="D97" s="326">
        <v>6724.82</v>
      </c>
      <c r="E97" s="230" t="s">
        <v>62</v>
      </c>
      <c r="F97" s="231">
        <v>0</v>
      </c>
      <c r="G97" s="220">
        <v>0</v>
      </c>
      <c r="H97" s="232" t="s">
        <v>62</v>
      </c>
      <c r="I97" s="220">
        <v>0</v>
      </c>
      <c r="J97" s="231">
        <v>0</v>
      </c>
      <c r="K97" s="232" t="s">
        <v>62</v>
      </c>
      <c r="L97" s="233">
        <v>0</v>
      </c>
      <c r="M97" s="220">
        <v>0</v>
      </c>
      <c r="N97" s="232" t="s">
        <v>62</v>
      </c>
      <c r="O97" s="358">
        <v>5818</v>
      </c>
      <c r="P97" s="343">
        <v>6724.82</v>
      </c>
      <c r="Q97" s="247" t="s">
        <v>62</v>
      </c>
      <c r="R97" s="127">
        <v>0</v>
      </c>
      <c r="S97" s="127">
        <v>0</v>
      </c>
      <c r="T97" s="190" t="s">
        <v>62</v>
      </c>
    </row>
    <row r="98" spans="1:20" ht="15" customHeight="1" thickBot="1">
      <c r="A98" s="245">
        <v>322</v>
      </c>
      <c r="B98" s="246" t="s">
        <v>19</v>
      </c>
      <c r="C98" s="323">
        <f t="shared" si="49"/>
        <v>0</v>
      </c>
      <c r="D98" s="326">
        <f t="shared" si="50"/>
        <v>0</v>
      </c>
      <c r="E98" s="230" t="s">
        <v>62</v>
      </c>
      <c r="F98" s="231">
        <v>0</v>
      </c>
      <c r="G98" s="220">
        <v>0</v>
      </c>
      <c r="H98" s="232" t="s">
        <v>62</v>
      </c>
      <c r="I98" s="220">
        <v>0</v>
      </c>
      <c r="J98" s="231">
        <v>0</v>
      </c>
      <c r="K98" s="232" t="s">
        <v>62</v>
      </c>
      <c r="L98" s="233">
        <v>0</v>
      </c>
      <c r="M98" s="220">
        <v>0</v>
      </c>
      <c r="N98" s="232" t="s">
        <v>62</v>
      </c>
      <c r="O98" s="358">
        <v>0</v>
      </c>
      <c r="P98" s="343">
        <v>0</v>
      </c>
      <c r="Q98" s="247" t="s">
        <v>62</v>
      </c>
      <c r="R98" s="127">
        <v>0</v>
      </c>
      <c r="S98" s="127">
        <v>0</v>
      </c>
      <c r="T98" s="190" t="s">
        <v>62</v>
      </c>
    </row>
    <row r="99" spans="1:20" ht="15" customHeight="1" thickBot="1">
      <c r="A99" s="245">
        <v>323</v>
      </c>
      <c r="B99" s="246" t="s">
        <v>20</v>
      </c>
      <c r="C99" s="323">
        <f t="shared" si="49"/>
        <v>0</v>
      </c>
      <c r="D99" s="326">
        <f t="shared" si="50"/>
        <v>0</v>
      </c>
      <c r="E99" s="230" t="s">
        <v>62</v>
      </c>
      <c r="F99" s="231">
        <v>0</v>
      </c>
      <c r="G99" s="220">
        <v>0</v>
      </c>
      <c r="H99" s="232" t="s">
        <v>62</v>
      </c>
      <c r="I99" s="220">
        <v>0</v>
      </c>
      <c r="J99" s="231">
        <v>0</v>
      </c>
      <c r="K99" s="232" t="s">
        <v>62</v>
      </c>
      <c r="L99" s="233">
        <v>0</v>
      </c>
      <c r="M99" s="220">
        <v>0</v>
      </c>
      <c r="N99" s="232" t="s">
        <v>62</v>
      </c>
      <c r="O99" s="358">
        <v>0</v>
      </c>
      <c r="P99" s="343">
        <v>0</v>
      </c>
      <c r="Q99" s="247" t="s">
        <v>62</v>
      </c>
      <c r="R99" s="127">
        <v>0</v>
      </c>
      <c r="S99" s="127">
        <v>0</v>
      </c>
      <c r="T99" s="190" t="s">
        <v>62</v>
      </c>
    </row>
    <row r="100" spans="1:20" ht="15" customHeight="1" thickBot="1">
      <c r="A100" s="245">
        <v>324</v>
      </c>
      <c r="B100" s="246" t="s">
        <v>36</v>
      </c>
      <c r="C100" s="323"/>
      <c r="D100" s="326"/>
      <c r="E100" s="230"/>
      <c r="F100" s="231">
        <v>0</v>
      </c>
      <c r="G100" s="220">
        <v>0</v>
      </c>
      <c r="H100" s="232" t="s">
        <v>62</v>
      </c>
      <c r="I100" s="220">
        <v>0</v>
      </c>
      <c r="J100" s="231">
        <v>0</v>
      </c>
      <c r="K100" s="232" t="s">
        <v>62</v>
      </c>
      <c r="L100" s="233">
        <v>0</v>
      </c>
      <c r="M100" s="220">
        <v>0</v>
      </c>
      <c r="N100" s="232" t="s">
        <v>62</v>
      </c>
      <c r="O100" s="358"/>
      <c r="P100" s="343"/>
      <c r="Q100" s="247"/>
      <c r="R100" s="127">
        <v>0</v>
      </c>
      <c r="S100" s="127">
        <v>0</v>
      </c>
      <c r="T100" s="190" t="s">
        <v>62</v>
      </c>
    </row>
    <row r="101" spans="1:20" ht="15" customHeight="1" thickBot="1">
      <c r="A101" s="245">
        <v>329</v>
      </c>
      <c r="B101" s="246" t="s">
        <v>21</v>
      </c>
      <c r="C101" s="323">
        <f t="shared" si="49"/>
        <v>0</v>
      </c>
      <c r="D101" s="326">
        <f t="shared" si="50"/>
        <v>0</v>
      </c>
      <c r="E101" s="230" t="s">
        <v>62</v>
      </c>
      <c r="F101" s="231">
        <v>0</v>
      </c>
      <c r="G101" s="220">
        <v>0</v>
      </c>
      <c r="H101" s="232" t="s">
        <v>62</v>
      </c>
      <c r="I101" s="220">
        <v>0</v>
      </c>
      <c r="J101" s="231">
        <v>0</v>
      </c>
      <c r="K101" s="232" t="s">
        <v>62</v>
      </c>
      <c r="L101" s="233">
        <v>0</v>
      </c>
      <c r="M101" s="220">
        <v>0</v>
      </c>
      <c r="N101" s="232" t="s">
        <v>62</v>
      </c>
      <c r="O101" s="358">
        <v>0</v>
      </c>
      <c r="P101" s="343">
        <v>0</v>
      </c>
      <c r="Q101" s="247" t="s">
        <v>62</v>
      </c>
      <c r="R101" s="127">
        <v>0</v>
      </c>
      <c r="S101" s="127">
        <v>0</v>
      </c>
      <c r="T101" s="190" t="s">
        <v>62</v>
      </c>
    </row>
    <row r="102" spans="1:20" ht="20.100000000000001" customHeight="1" thickBot="1">
      <c r="A102" s="248"/>
      <c r="B102" s="249" t="s">
        <v>37</v>
      </c>
      <c r="C102" s="324">
        <f t="shared" si="49"/>
        <v>82902</v>
      </c>
      <c r="D102" s="352">
        <f t="shared" si="50"/>
        <v>114420.57</v>
      </c>
      <c r="E102" s="236">
        <f t="shared" si="53"/>
        <v>138.01907070999496</v>
      </c>
      <c r="F102" s="209">
        <f>F91</f>
        <v>0</v>
      </c>
      <c r="G102" s="210">
        <f t="shared" ref="G102:S102" si="56">G91</f>
        <v>0</v>
      </c>
      <c r="H102" s="237" t="s">
        <v>62</v>
      </c>
      <c r="I102" s="210">
        <f t="shared" si="56"/>
        <v>0</v>
      </c>
      <c r="J102" s="209">
        <f t="shared" si="56"/>
        <v>0</v>
      </c>
      <c r="K102" s="237" t="s">
        <v>62</v>
      </c>
      <c r="L102" s="238">
        <f t="shared" si="56"/>
        <v>0</v>
      </c>
      <c r="M102" s="210">
        <f t="shared" si="56"/>
        <v>0</v>
      </c>
      <c r="N102" s="237" t="s">
        <v>62</v>
      </c>
      <c r="O102" s="359">
        <f t="shared" si="56"/>
        <v>82902</v>
      </c>
      <c r="P102" s="345">
        <f t="shared" si="56"/>
        <v>114420.57</v>
      </c>
      <c r="Q102" s="250">
        <f t="shared" si="55"/>
        <v>138.01907070999496</v>
      </c>
      <c r="R102" s="74">
        <f t="shared" si="56"/>
        <v>0</v>
      </c>
      <c r="S102" s="74">
        <f t="shared" si="56"/>
        <v>0</v>
      </c>
      <c r="T102" s="187"/>
    </row>
    <row r="103" spans="1:20" ht="13.5" thickBot="1">
      <c r="A103" s="58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20" ht="13.5" customHeight="1" thickBot="1">
      <c r="A104" s="422" t="s">
        <v>71</v>
      </c>
      <c r="B104" s="423"/>
      <c r="C104" s="423"/>
      <c r="D104" s="423"/>
      <c r="E104" s="213"/>
      <c r="F104" s="112"/>
      <c r="G104" s="112"/>
      <c r="H104" s="112"/>
      <c r="I104" s="112"/>
      <c r="J104" s="112"/>
      <c r="K104" s="112"/>
      <c r="L104" s="112"/>
      <c r="M104" s="112"/>
      <c r="N104" s="112"/>
      <c r="O104" s="113" t="s">
        <v>46</v>
      </c>
      <c r="P104" s="112"/>
      <c r="Q104" s="112"/>
      <c r="R104" s="112"/>
      <c r="S104" s="112"/>
      <c r="T104" s="158"/>
    </row>
    <row r="105" spans="1:20" ht="13.5" thickBot="1">
      <c r="A105" s="116">
        <v>3</v>
      </c>
      <c r="B105" s="117" t="s">
        <v>12</v>
      </c>
      <c r="C105" s="354">
        <f t="shared" ref="C105:D109" si="57">SUM(F105+I105+L105+O105+R105)</f>
        <v>10000</v>
      </c>
      <c r="D105" s="353">
        <f t="shared" si="57"/>
        <v>10000</v>
      </c>
      <c r="E105" s="221">
        <f>(D105/C105)*100</f>
        <v>100</v>
      </c>
      <c r="F105" s="222">
        <f>F106+F110</f>
        <v>0</v>
      </c>
      <c r="G105" s="223">
        <f t="shared" ref="G105" si="58">G106+G110</f>
        <v>0</v>
      </c>
      <c r="H105" s="224" t="s">
        <v>62</v>
      </c>
      <c r="I105" s="223">
        <f t="shared" ref="I105:J105" si="59">I106+I110</f>
        <v>0</v>
      </c>
      <c r="J105" s="222">
        <f t="shared" si="59"/>
        <v>0</v>
      </c>
      <c r="K105" s="224" t="s">
        <v>62</v>
      </c>
      <c r="L105" s="225">
        <f t="shared" ref="L105:M105" si="60">L106+L110</f>
        <v>0</v>
      </c>
      <c r="M105" s="223">
        <f t="shared" si="60"/>
        <v>0</v>
      </c>
      <c r="N105" s="224" t="s">
        <v>62</v>
      </c>
      <c r="O105" s="302">
        <f t="shared" ref="O105:P105" si="61">O106+O110</f>
        <v>10000</v>
      </c>
      <c r="P105" s="341">
        <f t="shared" si="61"/>
        <v>10000</v>
      </c>
      <c r="Q105" s="200">
        <f>(P105/O105)*100</f>
        <v>100</v>
      </c>
      <c r="R105" s="118">
        <f t="shared" ref="R105:S105" si="62">R106+R110</f>
        <v>0</v>
      </c>
      <c r="S105" s="118">
        <f t="shared" si="62"/>
        <v>0</v>
      </c>
      <c r="T105" s="188" t="s">
        <v>62</v>
      </c>
    </row>
    <row r="106" spans="1:20" ht="13.5" thickBot="1">
      <c r="A106" s="76">
        <v>31</v>
      </c>
      <c r="B106" s="77" t="s">
        <v>13</v>
      </c>
      <c r="C106" s="354">
        <f t="shared" si="57"/>
        <v>0</v>
      </c>
      <c r="D106" s="328">
        <f t="shared" ref="D106" si="63">G106+J106+M106+P106+S106</f>
        <v>0</v>
      </c>
      <c r="E106" s="226" t="s">
        <v>62</v>
      </c>
      <c r="F106" s="227">
        <f t="shared" ref="F106:G106" si="64">F107+F108+F109</f>
        <v>0</v>
      </c>
      <c r="G106" s="219">
        <f t="shared" si="64"/>
        <v>0</v>
      </c>
      <c r="H106" s="228" t="s">
        <v>62</v>
      </c>
      <c r="I106" s="219">
        <f t="shared" ref="I106:J106" si="65">I107+I108+I109</f>
        <v>0</v>
      </c>
      <c r="J106" s="227">
        <f t="shared" si="65"/>
        <v>0</v>
      </c>
      <c r="K106" s="228" t="s">
        <v>62</v>
      </c>
      <c r="L106" s="229">
        <f t="shared" ref="L106:M106" si="66">L107+L108+L109</f>
        <v>0</v>
      </c>
      <c r="M106" s="219">
        <f t="shared" si="66"/>
        <v>0</v>
      </c>
      <c r="N106" s="228" t="s">
        <v>62</v>
      </c>
      <c r="O106" s="357">
        <f t="shared" ref="O106:P106" si="67">O107+O108+O109</f>
        <v>0</v>
      </c>
      <c r="P106" s="342">
        <f t="shared" si="67"/>
        <v>0</v>
      </c>
      <c r="Q106" s="178" t="s">
        <v>62</v>
      </c>
      <c r="R106" s="81">
        <f t="shared" ref="R106:S106" si="68">R107+R108+R109</f>
        <v>0</v>
      </c>
      <c r="S106" s="81">
        <f t="shared" si="68"/>
        <v>0</v>
      </c>
      <c r="T106" s="189" t="s">
        <v>62</v>
      </c>
    </row>
    <row r="107" spans="1:20" ht="13.5" thickBot="1">
      <c r="A107" s="123">
        <v>311</v>
      </c>
      <c r="B107" s="124" t="s">
        <v>14</v>
      </c>
      <c r="C107" s="354">
        <f t="shared" si="57"/>
        <v>0</v>
      </c>
      <c r="D107" s="326"/>
      <c r="E107" s="230" t="s">
        <v>62</v>
      </c>
      <c r="F107" s="231">
        <v>0</v>
      </c>
      <c r="G107" s="220">
        <v>0</v>
      </c>
      <c r="H107" s="232" t="s">
        <v>62</v>
      </c>
      <c r="I107" s="220">
        <v>0</v>
      </c>
      <c r="J107" s="231">
        <v>0</v>
      </c>
      <c r="K107" s="232" t="s">
        <v>62</v>
      </c>
      <c r="L107" s="233">
        <v>0</v>
      </c>
      <c r="M107" s="220">
        <v>0</v>
      </c>
      <c r="N107" s="232" t="s">
        <v>62</v>
      </c>
      <c r="O107" s="358"/>
      <c r="P107" s="343"/>
      <c r="Q107" s="172" t="s">
        <v>62</v>
      </c>
      <c r="R107" s="127">
        <v>0</v>
      </c>
      <c r="S107" s="127">
        <v>0</v>
      </c>
      <c r="T107" s="190" t="s">
        <v>62</v>
      </c>
    </row>
    <row r="108" spans="1:20" ht="13.5" thickBot="1">
      <c r="A108" s="123">
        <v>312</v>
      </c>
      <c r="B108" s="124" t="s">
        <v>15</v>
      </c>
      <c r="C108" s="354">
        <f t="shared" si="57"/>
        <v>0</v>
      </c>
      <c r="D108" s="326">
        <f t="shared" ref="D108" si="69">G108+J108+M108+P108+S108</f>
        <v>0</v>
      </c>
      <c r="E108" s="230" t="s">
        <v>62</v>
      </c>
      <c r="F108" s="231">
        <v>0</v>
      </c>
      <c r="G108" s="220">
        <v>0</v>
      </c>
      <c r="H108" s="232" t="s">
        <v>62</v>
      </c>
      <c r="I108" s="220">
        <v>0</v>
      </c>
      <c r="J108" s="231">
        <v>0</v>
      </c>
      <c r="K108" s="232" t="s">
        <v>62</v>
      </c>
      <c r="L108" s="233">
        <v>0</v>
      </c>
      <c r="M108" s="220">
        <v>0</v>
      </c>
      <c r="N108" s="232" t="s">
        <v>62</v>
      </c>
      <c r="O108" s="358">
        <v>0</v>
      </c>
      <c r="P108" s="343">
        <v>0</v>
      </c>
      <c r="Q108" s="172" t="s">
        <v>62</v>
      </c>
      <c r="R108" s="127">
        <v>0</v>
      </c>
      <c r="S108" s="127">
        <v>0</v>
      </c>
      <c r="T108" s="190" t="s">
        <v>62</v>
      </c>
    </row>
    <row r="109" spans="1:20" ht="13.5" thickBot="1">
      <c r="A109" s="123">
        <v>313</v>
      </c>
      <c r="B109" s="124" t="s">
        <v>16</v>
      </c>
      <c r="C109" s="354">
        <f t="shared" si="57"/>
        <v>0</v>
      </c>
      <c r="D109" s="326"/>
      <c r="E109" s="230" t="s">
        <v>62</v>
      </c>
      <c r="F109" s="231">
        <v>0</v>
      </c>
      <c r="G109" s="220">
        <v>0</v>
      </c>
      <c r="H109" s="232" t="s">
        <v>62</v>
      </c>
      <c r="I109" s="220">
        <v>0</v>
      </c>
      <c r="J109" s="231">
        <v>0</v>
      </c>
      <c r="K109" s="232" t="s">
        <v>62</v>
      </c>
      <c r="L109" s="233">
        <v>0</v>
      </c>
      <c r="M109" s="220">
        <v>0</v>
      </c>
      <c r="N109" s="232" t="s">
        <v>62</v>
      </c>
      <c r="O109" s="358"/>
      <c r="P109" s="343"/>
      <c r="Q109" s="172" t="s">
        <v>62</v>
      </c>
      <c r="R109" s="127">
        <v>0</v>
      </c>
      <c r="S109" s="127">
        <v>0</v>
      </c>
      <c r="T109" s="190" t="s">
        <v>62</v>
      </c>
    </row>
    <row r="110" spans="1:20" ht="13.5" thickBot="1">
      <c r="A110" s="76">
        <v>32</v>
      </c>
      <c r="B110" s="77" t="s">
        <v>17</v>
      </c>
      <c r="C110" s="354">
        <f t="shared" ref="C110:C116" si="70">SUM(F110+I110+L110+O110+R110)</f>
        <v>10000</v>
      </c>
      <c r="D110" s="328">
        <f t="shared" ref="D110" si="71">G110+J110+M110+P110+S110</f>
        <v>10000</v>
      </c>
      <c r="E110" s="234"/>
      <c r="F110" s="227">
        <f t="shared" ref="F110:G110" si="72">F111+F112+F113+F114+F115</f>
        <v>0</v>
      </c>
      <c r="G110" s="219">
        <f t="shared" si="72"/>
        <v>0</v>
      </c>
      <c r="H110" s="228" t="s">
        <v>62</v>
      </c>
      <c r="I110" s="219">
        <f t="shared" ref="I110:J110" si="73">I111+I112+I113+I114+I115</f>
        <v>0</v>
      </c>
      <c r="J110" s="227">
        <f t="shared" si="73"/>
        <v>0</v>
      </c>
      <c r="K110" s="228" t="s">
        <v>62</v>
      </c>
      <c r="L110" s="229">
        <f t="shared" ref="L110:M110" si="74">L111+L112+L113+L114+L115</f>
        <v>0</v>
      </c>
      <c r="M110" s="219">
        <f t="shared" si="74"/>
        <v>0</v>
      </c>
      <c r="N110" s="235" t="s">
        <v>62</v>
      </c>
      <c r="O110" s="363">
        <f t="shared" ref="O110:P110" si="75">O111+O112+O113+O114+O115</f>
        <v>10000</v>
      </c>
      <c r="P110" s="344">
        <f t="shared" si="75"/>
        <v>10000</v>
      </c>
      <c r="Q110" s="178">
        <f t="shared" ref="Q110" si="76">(P110/O110)*100</f>
        <v>100</v>
      </c>
      <c r="R110" s="81">
        <f t="shared" ref="R110:S110" si="77">R111+R112+R113+R114+R115</f>
        <v>0</v>
      </c>
      <c r="S110" s="81">
        <f t="shared" si="77"/>
        <v>0</v>
      </c>
      <c r="T110" s="189" t="s">
        <v>62</v>
      </c>
    </row>
    <row r="111" spans="1:20" ht="13.5" thickBot="1">
      <c r="A111" s="123">
        <v>321</v>
      </c>
      <c r="B111" s="124" t="s">
        <v>18</v>
      </c>
      <c r="C111" s="354">
        <f t="shared" si="70"/>
        <v>0</v>
      </c>
      <c r="D111" s="326"/>
      <c r="E111" s="230" t="s">
        <v>62</v>
      </c>
      <c r="F111" s="231">
        <v>0</v>
      </c>
      <c r="G111" s="220">
        <v>0</v>
      </c>
      <c r="H111" s="232" t="s">
        <v>62</v>
      </c>
      <c r="I111" s="220">
        <v>0</v>
      </c>
      <c r="J111" s="231">
        <v>0</v>
      </c>
      <c r="K111" s="232" t="s">
        <v>62</v>
      </c>
      <c r="L111" s="233">
        <v>0</v>
      </c>
      <c r="M111" s="220">
        <v>0</v>
      </c>
      <c r="N111" s="232" t="s">
        <v>62</v>
      </c>
      <c r="O111" s="358"/>
      <c r="P111" s="343"/>
      <c r="Q111" s="172" t="s">
        <v>62</v>
      </c>
      <c r="R111" s="127">
        <v>0</v>
      </c>
      <c r="S111" s="127">
        <v>0</v>
      </c>
      <c r="T111" s="190" t="s">
        <v>62</v>
      </c>
    </row>
    <row r="112" spans="1:20" ht="13.5" thickBot="1">
      <c r="A112" s="123">
        <v>322</v>
      </c>
      <c r="B112" s="124" t="s">
        <v>19</v>
      </c>
      <c r="C112" s="354">
        <f t="shared" si="70"/>
        <v>0</v>
      </c>
      <c r="D112" s="326">
        <f t="shared" ref="D112" si="78">G112+J112+M112+P112+S112</f>
        <v>0</v>
      </c>
      <c r="E112" s="230" t="s">
        <v>62</v>
      </c>
      <c r="F112" s="231">
        <v>0</v>
      </c>
      <c r="G112" s="220">
        <v>0</v>
      </c>
      <c r="H112" s="232" t="s">
        <v>62</v>
      </c>
      <c r="I112" s="220">
        <v>0</v>
      </c>
      <c r="J112" s="231">
        <v>0</v>
      </c>
      <c r="K112" s="232" t="s">
        <v>62</v>
      </c>
      <c r="L112" s="233">
        <v>0</v>
      </c>
      <c r="M112" s="220">
        <v>0</v>
      </c>
      <c r="N112" s="232" t="s">
        <v>62</v>
      </c>
      <c r="O112" s="358">
        <v>0</v>
      </c>
      <c r="P112" s="343">
        <v>0</v>
      </c>
      <c r="Q112" s="172" t="s">
        <v>62</v>
      </c>
      <c r="R112" s="127">
        <v>0</v>
      </c>
      <c r="S112" s="127">
        <v>0</v>
      </c>
      <c r="T112" s="190" t="s">
        <v>62</v>
      </c>
    </row>
    <row r="113" spans="1:20" ht="13.5" thickBot="1">
      <c r="A113" s="123">
        <v>323</v>
      </c>
      <c r="B113" s="124" t="s">
        <v>20</v>
      </c>
      <c r="C113" s="354">
        <f t="shared" si="70"/>
        <v>10000</v>
      </c>
      <c r="D113" s="326">
        <v>10000</v>
      </c>
      <c r="E113" s="230" t="s">
        <v>62</v>
      </c>
      <c r="F113" s="231">
        <v>0</v>
      </c>
      <c r="G113" s="220">
        <v>0</v>
      </c>
      <c r="H113" s="232" t="s">
        <v>62</v>
      </c>
      <c r="I113" s="220">
        <v>0</v>
      </c>
      <c r="J113" s="231">
        <v>0</v>
      </c>
      <c r="K113" s="232" t="s">
        <v>62</v>
      </c>
      <c r="L113" s="233">
        <v>0</v>
      </c>
      <c r="M113" s="220">
        <v>0</v>
      </c>
      <c r="N113" s="232" t="s">
        <v>62</v>
      </c>
      <c r="O113" s="358">
        <v>10000</v>
      </c>
      <c r="P113" s="343">
        <v>10000</v>
      </c>
      <c r="Q113" s="172" t="s">
        <v>62</v>
      </c>
      <c r="R113" s="127">
        <v>0</v>
      </c>
      <c r="S113" s="127">
        <v>0</v>
      </c>
      <c r="T113" s="190" t="s">
        <v>62</v>
      </c>
    </row>
    <row r="114" spans="1:20" ht="13.5" thickBot="1">
      <c r="A114" s="123">
        <v>324</v>
      </c>
      <c r="B114" s="124" t="s">
        <v>36</v>
      </c>
      <c r="C114" s="354">
        <f t="shared" si="70"/>
        <v>0</v>
      </c>
      <c r="D114" s="326"/>
      <c r="E114" s="230"/>
      <c r="F114" s="231">
        <v>0</v>
      </c>
      <c r="G114" s="220">
        <v>0</v>
      </c>
      <c r="H114" s="232" t="s">
        <v>62</v>
      </c>
      <c r="I114" s="220">
        <v>0</v>
      </c>
      <c r="J114" s="231">
        <v>0</v>
      </c>
      <c r="K114" s="232" t="s">
        <v>62</v>
      </c>
      <c r="L114" s="233">
        <v>0</v>
      </c>
      <c r="M114" s="220">
        <v>0</v>
      </c>
      <c r="N114" s="232" t="s">
        <v>62</v>
      </c>
      <c r="O114" s="358"/>
      <c r="P114" s="343"/>
      <c r="Q114" s="172"/>
      <c r="R114" s="127">
        <v>0</v>
      </c>
      <c r="S114" s="127">
        <v>0</v>
      </c>
      <c r="T114" s="190" t="s">
        <v>62</v>
      </c>
    </row>
    <row r="115" spans="1:20" ht="13.5" thickBot="1">
      <c r="A115" s="123">
        <v>329</v>
      </c>
      <c r="B115" s="124" t="s">
        <v>21</v>
      </c>
      <c r="C115" s="354">
        <f t="shared" si="70"/>
        <v>0</v>
      </c>
      <c r="D115" s="326">
        <f t="shared" ref="D115" si="79">G115+J115+M115+P115+S115</f>
        <v>0</v>
      </c>
      <c r="E115" s="230" t="s">
        <v>62</v>
      </c>
      <c r="F115" s="231">
        <v>0</v>
      </c>
      <c r="G115" s="220">
        <v>0</v>
      </c>
      <c r="H115" s="232" t="s">
        <v>62</v>
      </c>
      <c r="I115" s="220">
        <v>0</v>
      </c>
      <c r="J115" s="231">
        <v>0</v>
      </c>
      <c r="K115" s="232" t="s">
        <v>62</v>
      </c>
      <c r="L115" s="233">
        <v>0</v>
      </c>
      <c r="M115" s="220">
        <v>0</v>
      </c>
      <c r="N115" s="232" t="s">
        <v>62</v>
      </c>
      <c r="O115" s="358">
        <v>0</v>
      </c>
      <c r="P115" s="343">
        <v>0</v>
      </c>
      <c r="Q115" s="172" t="s">
        <v>62</v>
      </c>
      <c r="R115" s="127">
        <v>0</v>
      </c>
      <c r="S115" s="127">
        <v>0</v>
      </c>
      <c r="T115" s="190" t="s">
        <v>62</v>
      </c>
    </row>
    <row r="116" spans="1:20" ht="13.5" thickBot="1">
      <c r="A116" s="72"/>
      <c r="B116" s="73" t="s">
        <v>37</v>
      </c>
      <c r="C116" s="354">
        <f t="shared" si="70"/>
        <v>10000</v>
      </c>
      <c r="D116" s="352">
        <v>10000</v>
      </c>
      <c r="E116" s="236">
        <f t="shared" ref="E116" si="80">(D116/C116)*100</f>
        <v>100</v>
      </c>
      <c r="F116" s="209">
        <f>F105</f>
        <v>0</v>
      </c>
      <c r="G116" s="210">
        <f t="shared" ref="G116" si="81">G105</f>
        <v>0</v>
      </c>
      <c r="H116" s="237" t="s">
        <v>62</v>
      </c>
      <c r="I116" s="210">
        <f t="shared" ref="I116:J116" si="82">I105</f>
        <v>0</v>
      </c>
      <c r="J116" s="209">
        <f t="shared" si="82"/>
        <v>0</v>
      </c>
      <c r="K116" s="237" t="s">
        <v>62</v>
      </c>
      <c r="L116" s="238">
        <f t="shared" ref="L116:M116" si="83">L105</f>
        <v>0</v>
      </c>
      <c r="M116" s="210">
        <f t="shared" si="83"/>
        <v>0</v>
      </c>
      <c r="N116" s="237" t="s">
        <v>62</v>
      </c>
      <c r="O116" s="359">
        <v>10000</v>
      </c>
      <c r="P116" s="345">
        <f>SUM(P105)</f>
        <v>10000</v>
      </c>
      <c r="Q116" s="201">
        <f t="shared" ref="Q116" si="84">(P116/O116)*100</f>
        <v>100</v>
      </c>
      <c r="R116" s="74">
        <f t="shared" ref="R116:S116" si="85">R105</f>
        <v>0</v>
      </c>
      <c r="S116" s="74">
        <f t="shared" si="85"/>
        <v>0</v>
      </c>
      <c r="T116" s="187"/>
    </row>
    <row r="117" spans="1:20">
      <c r="A117" s="58"/>
      <c r="B117" s="7"/>
      <c r="C117" s="3"/>
      <c r="D117" s="239"/>
      <c r="E117" s="239"/>
      <c r="F117" s="239"/>
      <c r="G117" s="239"/>
      <c r="H117" s="239"/>
      <c r="I117" s="239"/>
      <c r="J117" s="239"/>
      <c r="K117" s="239"/>
      <c r="L117" s="239"/>
      <c r="M117" s="239"/>
      <c r="N117" s="239"/>
      <c r="O117" s="239"/>
      <c r="P117" s="239"/>
      <c r="Q117" s="3"/>
      <c r="R117" s="3"/>
      <c r="S117" s="3"/>
    </row>
    <row r="118" spans="1:20">
      <c r="A118" s="58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20">
      <c r="A119" s="58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20">
      <c r="A120" s="58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20">
      <c r="A121" s="58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20">
      <c r="A122" s="58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20">
      <c r="A123" s="58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20">
      <c r="A124" s="58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20">
      <c r="A125" s="58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20">
      <c r="A126" s="58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20">
      <c r="A127" s="58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20">
      <c r="A128" s="58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>
      <c r="A129" s="58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>
      <c r="A130" s="58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>
      <c r="A131" s="58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>
      <c r="A132" s="58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>
      <c r="A133" s="58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>
      <c r="A134" s="58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>
      <c r="A135" s="58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>
      <c r="A136" s="58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>
      <c r="A137" s="58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>
      <c r="A138" s="58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>
      <c r="A139" s="58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>
      <c r="A140" s="58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>
      <c r="A141" s="58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>
      <c r="A142" s="58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>
      <c r="A143" s="58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>
      <c r="A144" s="58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>
      <c r="A145" s="58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>
      <c r="A146" s="58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>
      <c r="A147" s="58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>
      <c r="A148" s="58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>
      <c r="A149" s="58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>
      <c r="A150" s="58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>
      <c r="A151" s="58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>
      <c r="A152" s="58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>
      <c r="A153" s="58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>
      <c r="A154" s="58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>
      <c r="A155" s="58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>
      <c r="A156" s="58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>
      <c r="A157" s="58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>
      <c r="A158" s="58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>
      <c r="A159" s="58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>
      <c r="A160" s="58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>
      <c r="A161" s="58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>
      <c r="A162" s="58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>
      <c r="A163" s="58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>
      <c r="A164" s="58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>
      <c r="A165" s="58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>
      <c r="A166" s="58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>
      <c r="A167" s="58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>
      <c r="A168" s="58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>
      <c r="A169" s="58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>
      <c r="A170" s="58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>
      <c r="A171" s="58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>
      <c r="A172" s="58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>
      <c r="A173" s="58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>
      <c r="A174" s="58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>
      <c r="A175" s="58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>
      <c r="A176" s="58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>
      <c r="A177" s="58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>
      <c r="A178" s="58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>
      <c r="A179" s="58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>
      <c r="A180" s="58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>
      <c r="A181" s="58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>
      <c r="A182" s="58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>
      <c r="A183" s="58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>
      <c r="A184" s="58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>
      <c r="A185" s="58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>
      <c r="A186" s="58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>
      <c r="A187" s="58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>
      <c r="A188" s="58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>
      <c r="A189" s="58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>
      <c r="A190" s="58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>
      <c r="A191" s="58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>
      <c r="A192" s="58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>
      <c r="A193" s="58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>
      <c r="A194" s="58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>
      <c r="A195" s="58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>
      <c r="A196" s="58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>
      <c r="A197" s="58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>
      <c r="A198" s="58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>
      <c r="A199" s="58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>
      <c r="A200" s="58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>
      <c r="A201" s="58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>
      <c r="A202" s="58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>
      <c r="A203" s="58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>
      <c r="A204" s="58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>
      <c r="A205" s="58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>
      <c r="A206" s="58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>
      <c r="A207" s="58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>
      <c r="A208" s="58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>
      <c r="A209" s="58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>
      <c r="A210" s="58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>
      <c r="A211" s="58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>
      <c r="A212" s="58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>
      <c r="A213" s="58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>
      <c r="A214" s="58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>
      <c r="A215" s="58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>
      <c r="A216" s="58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>
      <c r="A217" s="58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>
      <c r="A218" s="58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>
      <c r="A219" s="58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</sheetData>
  <mergeCells count="16">
    <mergeCell ref="A104:D104"/>
    <mergeCell ref="O2:Q2"/>
    <mergeCell ref="R2:T2"/>
    <mergeCell ref="C4:G4"/>
    <mergeCell ref="A1:S1"/>
    <mergeCell ref="A4:B4"/>
    <mergeCell ref="F2:H2"/>
    <mergeCell ref="I2:K2"/>
    <mergeCell ref="L2:N2"/>
    <mergeCell ref="A90:D90"/>
    <mergeCell ref="A60:D60"/>
    <mergeCell ref="A48:D48"/>
    <mergeCell ref="A5:D5"/>
    <mergeCell ref="A25:D25"/>
    <mergeCell ref="A68:D68"/>
    <mergeCell ref="A79:D79"/>
  </mergeCells>
  <phoneticPr fontId="0" type="noConversion"/>
  <printOptions horizontalCentered="1"/>
  <pageMargins left="0.19685039370078741" right="0.19685039370078741" top="0.43307086614173229" bottom="0.39370078740157483" header="0.31496062992125984" footer="0.19685039370078741"/>
  <pageSetup paperSize="9" scale="60" firstPageNumber="3" orientation="landscape" useFirstPageNumber="1" horizontalDpi="300" verticalDpi="300" r:id="rId1"/>
  <headerFooter alignWithMargins="0">
    <oddFooter>&amp;R&amp;P</oddFooter>
  </headerFooter>
  <rowBreaks count="2" manualBreakCount="2">
    <brk id="46" max="16383" man="1"/>
    <brk id="8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4</vt:i4>
      </vt:variant>
    </vt:vector>
  </HeadingPairs>
  <TitlesOfParts>
    <vt:vector size="7" baseType="lpstr">
      <vt:lpstr>OPĆI DIO</vt:lpstr>
      <vt:lpstr>PRIHODI</vt:lpstr>
      <vt:lpstr>RASHODI</vt:lpstr>
      <vt:lpstr>PRIHODI!Ispis_naslova</vt:lpstr>
      <vt:lpstr>RASHODI!Ispis_naslova</vt:lpstr>
      <vt:lpstr>'OPĆI DIO'!Podrucje_ispisa</vt:lpstr>
      <vt:lpstr>PRIHODI!Podrucje_ispisa</vt:lpstr>
    </vt:vector>
  </TitlesOfParts>
  <Company>Ministarstvo Financija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škola</cp:lastModifiedBy>
  <cp:lastPrinted>2023-02-28T07:45:51Z</cp:lastPrinted>
  <dcterms:created xsi:type="dcterms:W3CDTF">2013-09-11T11:00:21Z</dcterms:created>
  <dcterms:modified xsi:type="dcterms:W3CDTF">2023-02-28T09:28:48Z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