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showInkAnnotation="0"/>
  <bookViews>
    <workbookView xWindow="-120" yWindow="-120" windowWidth="29040" windowHeight="159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c r="J1478"/>
  <c r="F348"/>
  <c r="F347"/>
  <c r="F346"/>
  <c r="F345"/>
  <c r="F344"/>
  <c r="F343"/>
  <c r="F342"/>
  <c r="M341"/>
  <c r="L341"/>
  <c r="E341"/>
  <c r="H340"/>
  <c r="G340"/>
  <c r="F340"/>
  <c r="F339"/>
  <c r="F338"/>
  <c r="F337"/>
  <c r="F336"/>
  <c r="H335"/>
  <c r="G335"/>
  <c r="F335"/>
  <c r="F334"/>
  <c r="H333"/>
  <c r="E333" s="1"/>
  <c r="B333" s="1"/>
  <c r="G333"/>
  <c r="F333"/>
  <c r="H332"/>
  <c r="G332"/>
  <c r="F332"/>
  <c r="E332"/>
  <c r="B332" s="1"/>
  <c r="H331"/>
  <c r="G331"/>
  <c r="F331"/>
  <c r="H330"/>
  <c r="E330" s="1"/>
  <c r="B330" s="1"/>
  <c r="G330"/>
  <c r="F330"/>
  <c r="H329"/>
  <c r="G329"/>
  <c r="F329"/>
  <c r="H328"/>
  <c r="E328" s="1"/>
  <c r="B328" s="1"/>
  <c r="G328"/>
  <c r="F328"/>
  <c r="H327"/>
  <c r="G327"/>
  <c r="F327"/>
  <c r="H326"/>
  <c r="G326"/>
  <c r="F326"/>
  <c r="H325"/>
  <c r="E325" s="1"/>
  <c r="B325" s="1"/>
  <c r="G325"/>
  <c r="F325"/>
  <c r="H324"/>
  <c r="G324"/>
  <c r="F324"/>
  <c r="H323"/>
  <c r="G323"/>
  <c r="F323"/>
  <c r="E323"/>
  <c r="B323" s="1"/>
  <c r="H322"/>
  <c r="G322"/>
  <c r="F322"/>
  <c r="H321"/>
  <c r="E321" s="1"/>
  <c r="B321" s="1"/>
  <c r="G321"/>
  <c r="F321"/>
  <c r="H320"/>
  <c r="G320"/>
  <c r="F320"/>
  <c r="H319"/>
  <c r="G319"/>
  <c r="F319"/>
  <c r="E319"/>
  <c r="B319" s="1"/>
  <c r="H318"/>
  <c r="G318"/>
  <c r="F318"/>
  <c r="H317"/>
  <c r="E317" s="1"/>
  <c r="B317" s="1"/>
  <c r="G317"/>
  <c r="F317"/>
  <c r="F316"/>
  <c r="F315"/>
  <c r="F314"/>
  <c r="H313"/>
  <c r="E313" s="1"/>
  <c r="B313" s="1"/>
  <c r="G313"/>
  <c r="F313"/>
  <c r="H312"/>
  <c r="G312"/>
  <c r="E312" s="1"/>
  <c r="B312" s="1"/>
  <c r="F312"/>
  <c r="H311"/>
  <c r="G311"/>
  <c r="F311"/>
  <c r="F310"/>
  <c r="F309"/>
  <c r="F308"/>
  <c r="H307"/>
  <c r="G307"/>
  <c r="F307"/>
  <c r="F306"/>
  <c r="H305"/>
  <c r="G305"/>
  <c r="F305"/>
  <c r="E305"/>
  <c r="B305" s="1"/>
  <c r="H304"/>
  <c r="E304" s="1"/>
  <c r="B304" s="1"/>
  <c r="G304"/>
  <c r="F304"/>
  <c r="H303"/>
  <c r="E303" s="1"/>
  <c r="B303" s="1"/>
  <c r="G303"/>
  <c r="F303"/>
  <c r="F302"/>
  <c r="F301"/>
  <c r="F300"/>
  <c r="F299"/>
  <c r="F298" s="1"/>
  <c r="F297"/>
  <c r="L296"/>
  <c r="H296"/>
  <c r="F296"/>
  <c r="F295"/>
  <c r="I294"/>
  <c r="E294" s="1"/>
  <c r="B294" s="1"/>
  <c r="H294"/>
  <c r="F294"/>
  <c r="E293"/>
  <c r="M292"/>
  <c r="L292"/>
  <c r="F292"/>
  <c r="E292"/>
  <c r="B292"/>
  <c r="M291"/>
  <c r="L291"/>
  <c r="F291" s="1"/>
  <c r="E291"/>
  <c r="M290"/>
  <c r="L290"/>
  <c r="F290"/>
  <c r="E290"/>
  <c r="B290"/>
  <c r="M289"/>
  <c r="L289"/>
  <c r="F289" s="1"/>
  <c r="E289"/>
  <c r="M288"/>
  <c r="L288"/>
  <c r="F288"/>
  <c r="E288"/>
  <c r="B288"/>
  <c r="M287"/>
  <c r="L287"/>
  <c r="F287" s="1"/>
  <c r="E287"/>
  <c r="M286"/>
  <c r="L286"/>
  <c r="F286"/>
  <c r="E286"/>
  <c r="B286"/>
  <c r="M285"/>
  <c r="L285"/>
  <c r="F285" s="1"/>
  <c r="E285"/>
  <c r="M284"/>
  <c r="L284"/>
  <c r="F284"/>
  <c r="E284"/>
  <c r="B284"/>
  <c r="M283"/>
  <c r="L283"/>
  <c r="F283" s="1"/>
  <c r="E283"/>
  <c r="M282"/>
  <c r="L282"/>
  <c r="F282"/>
  <c r="E282"/>
  <c r="B282"/>
  <c r="M281"/>
  <c r="L281"/>
  <c r="F281" s="1"/>
  <c r="E281"/>
  <c r="M280"/>
  <c r="L280"/>
  <c r="F280"/>
  <c r="E280"/>
  <c r="B280"/>
  <c r="M279"/>
  <c r="L279"/>
  <c r="F279" s="1"/>
  <c r="E279"/>
  <c r="M278"/>
  <c r="L278"/>
  <c r="F278"/>
  <c r="E278"/>
  <c r="B278"/>
  <c r="M277"/>
  <c r="L277"/>
  <c r="F277" s="1"/>
  <c r="E277"/>
  <c r="M276"/>
  <c r="L276"/>
  <c r="F276"/>
  <c r="E276"/>
  <c r="B276"/>
  <c r="M275"/>
  <c r="L275"/>
  <c r="F275" s="1"/>
  <c r="E275"/>
  <c r="M274"/>
  <c r="L274"/>
  <c r="F274"/>
  <c r="E274"/>
  <c r="B274"/>
  <c r="M273"/>
  <c r="L273"/>
  <c r="F273" s="1"/>
  <c r="E273"/>
  <c r="M272"/>
  <c r="L272"/>
  <c r="F272"/>
  <c r="E272"/>
  <c r="B272"/>
  <c r="M271"/>
  <c r="L271"/>
  <c r="F271" s="1"/>
  <c r="E271"/>
  <c r="M270"/>
  <c r="L270"/>
  <c r="F270"/>
  <c r="E270"/>
  <c r="B270"/>
  <c r="M269"/>
  <c r="L269"/>
  <c r="F269" s="1"/>
  <c r="E269"/>
  <c r="M268"/>
  <c r="L268"/>
  <c r="F268"/>
  <c r="E268"/>
  <c r="M267"/>
  <c r="L267"/>
  <c r="F267"/>
  <c r="E267"/>
  <c r="B267"/>
  <c r="M266"/>
  <c r="L266"/>
  <c r="F266" s="1"/>
  <c r="E266"/>
  <c r="M265"/>
  <c r="L265"/>
  <c r="F265"/>
  <c r="E265"/>
  <c r="B265"/>
  <c r="M264"/>
  <c r="L264"/>
  <c r="F264" s="1"/>
  <c r="E264"/>
  <c r="M263"/>
  <c r="L263"/>
  <c r="F263"/>
  <c r="E263"/>
  <c r="B263"/>
  <c r="M262"/>
  <c r="L262"/>
  <c r="F262" s="1"/>
  <c r="E262"/>
  <c r="M261"/>
  <c r="L261"/>
  <c r="F261"/>
  <c r="E261"/>
  <c r="B261"/>
  <c r="M260"/>
  <c r="L260"/>
  <c r="F260" s="1"/>
  <c r="E260"/>
  <c r="M259"/>
  <c r="L259"/>
  <c r="F259"/>
  <c r="E259"/>
  <c r="B259"/>
  <c r="M258"/>
  <c r="L258"/>
  <c r="F258" s="1"/>
  <c r="E258"/>
  <c r="M257"/>
  <c r="L257"/>
  <c r="F257"/>
  <c r="E257"/>
  <c r="B257"/>
  <c r="M256"/>
  <c r="L256"/>
  <c r="F256" s="1"/>
  <c r="E256"/>
  <c r="M255"/>
  <c r="L255"/>
  <c r="F255"/>
  <c r="E255"/>
  <c r="B255"/>
  <c r="M254"/>
  <c r="L254"/>
  <c r="F254" s="1"/>
  <c r="E254"/>
  <c r="M253"/>
  <c r="L253"/>
  <c r="F253"/>
  <c r="E253"/>
  <c r="B253"/>
  <c r="M252"/>
  <c r="L252"/>
  <c r="F252" s="1"/>
  <c r="E252"/>
  <c r="M251"/>
  <c r="L251"/>
  <c r="F251"/>
  <c r="E251"/>
  <c r="B251"/>
  <c r="M250"/>
  <c r="L250"/>
  <c r="F250" s="1"/>
  <c r="E250"/>
  <c r="M249"/>
  <c r="L249"/>
  <c r="F249"/>
  <c r="E249"/>
  <c r="B249"/>
  <c r="M248"/>
  <c r="L248"/>
  <c r="F248" s="1"/>
  <c r="E248"/>
  <c r="M247"/>
  <c r="L247"/>
  <c r="F247"/>
  <c r="E247"/>
  <c r="B247"/>
  <c r="M246"/>
  <c r="L246"/>
  <c r="F246" s="1"/>
  <c r="E246"/>
  <c r="M245"/>
  <c r="L245"/>
  <c r="F245"/>
  <c r="E245"/>
  <c r="B245"/>
  <c r="M244"/>
  <c r="L244"/>
  <c r="F244" s="1"/>
  <c r="E244"/>
  <c r="M243"/>
  <c r="L243"/>
  <c r="F243"/>
  <c r="E243"/>
  <c r="B243"/>
  <c r="M242"/>
  <c r="L242"/>
  <c r="F242" s="1"/>
  <c r="E242"/>
  <c r="M241"/>
  <c r="L241"/>
  <c r="F241"/>
  <c r="E241"/>
  <c r="B241"/>
  <c r="M240"/>
  <c r="L240"/>
  <c r="F240" s="1"/>
  <c r="E240"/>
  <c r="M239"/>
  <c r="L239"/>
  <c r="F239"/>
  <c r="E239"/>
  <c r="B239"/>
  <c r="M238"/>
  <c r="L238"/>
  <c r="E238"/>
  <c r="M237"/>
  <c r="L237"/>
  <c r="F237"/>
  <c r="E237"/>
  <c r="B237"/>
  <c r="M236"/>
  <c r="L236"/>
  <c r="E236"/>
  <c r="M235"/>
  <c r="L235"/>
  <c r="F235"/>
  <c r="E235"/>
  <c r="B235"/>
  <c r="M234"/>
  <c r="L234"/>
  <c r="F234" s="1"/>
  <c r="E234"/>
  <c r="M233"/>
  <c r="L233"/>
  <c r="F233"/>
  <c r="E233"/>
  <c r="B233"/>
  <c r="M232"/>
  <c r="L232"/>
  <c r="F232" s="1"/>
  <c r="E232"/>
  <c r="M231"/>
  <c r="L231"/>
  <c r="F231"/>
  <c r="E231"/>
  <c r="B231"/>
  <c r="M230"/>
  <c r="L230"/>
  <c r="F230" s="1"/>
  <c r="E230"/>
  <c r="M229"/>
  <c r="L229"/>
  <c r="F229"/>
  <c r="E229"/>
  <c r="B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F173"/>
  <c r="H172"/>
  <c r="E172" s="1"/>
  <c r="G172"/>
  <c r="F172"/>
  <c r="B172"/>
  <c r="H171"/>
  <c r="G171"/>
  <c r="F171"/>
  <c r="E171"/>
  <c r="B171" s="1"/>
  <c r="H170"/>
  <c r="G170"/>
  <c r="F170"/>
  <c r="H169"/>
  <c r="E169" s="1"/>
  <c r="B169" s="1"/>
  <c r="G169"/>
  <c r="F169"/>
  <c r="H168"/>
  <c r="E168" s="1"/>
  <c r="G168"/>
  <c r="F168"/>
  <c r="B168"/>
  <c r="H167"/>
  <c r="G167"/>
  <c r="F167"/>
  <c r="E167"/>
  <c r="B167" s="1"/>
  <c r="H166"/>
  <c r="G166"/>
  <c r="F166"/>
  <c r="H165"/>
  <c r="E165" s="1"/>
  <c r="B165" s="1"/>
  <c r="G165"/>
  <c r="F165"/>
  <c r="H164"/>
  <c r="E164" s="1"/>
  <c r="B164" s="1"/>
  <c r="G164"/>
  <c r="F164"/>
  <c r="H163"/>
  <c r="G163"/>
  <c r="F163"/>
  <c r="E163"/>
  <c r="B163" s="1"/>
  <c r="H162"/>
  <c r="G162"/>
  <c r="F162"/>
  <c r="H161"/>
  <c r="E161" s="1"/>
  <c r="B161" s="1"/>
  <c r="G161"/>
  <c r="F161"/>
  <c r="H160"/>
  <c r="E160" s="1"/>
  <c r="B160" s="1"/>
  <c r="G160"/>
  <c r="F160"/>
  <c r="H159"/>
  <c r="E159" s="1"/>
  <c r="G159"/>
  <c r="F159"/>
  <c r="B159"/>
  <c r="H158"/>
  <c r="G158"/>
  <c r="F158"/>
  <c r="E158"/>
  <c r="B158" s="1"/>
  <c r="H157"/>
  <c r="G157"/>
  <c r="F157"/>
  <c r="F156"/>
  <c r="H155"/>
  <c r="G155"/>
  <c r="F155"/>
  <c r="E155"/>
  <c r="B155" s="1"/>
  <c r="H154"/>
  <c r="E154" s="1"/>
  <c r="B154" s="1"/>
  <c r="G154"/>
  <c r="F154"/>
  <c r="H153"/>
  <c r="E153" s="1"/>
  <c r="B153" s="1"/>
  <c r="G153"/>
  <c r="F153"/>
  <c r="H152"/>
  <c r="G152"/>
  <c r="F152"/>
  <c r="E152"/>
  <c r="B152" s="1"/>
  <c r="H151"/>
  <c r="G151"/>
  <c r="F151"/>
  <c r="H150"/>
  <c r="E150" s="1"/>
  <c r="B150" s="1"/>
  <c r="G150"/>
  <c r="F150"/>
  <c r="H149"/>
  <c r="E149" s="1"/>
  <c r="B149" s="1"/>
  <c r="G149"/>
  <c r="F149"/>
  <c r="H148"/>
  <c r="G148"/>
  <c r="F148"/>
  <c r="E148"/>
  <c r="B148" s="1"/>
  <c r="H147"/>
  <c r="G147"/>
  <c r="F147"/>
  <c r="E147"/>
  <c r="B147" s="1"/>
  <c r="H146"/>
  <c r="G146"/>
  <c r="F146"/>
  <c r="E146"/>
  <c r="B146" s="1"/>
  <c r="H145"/>
  <c r="G145"/>
  <c r="F145"/>
  <c r="E145"/>
  <c r="B145" s="1"/>
  <c r="H144"/>
  <c r="G144"/>
  <c r="F144"/>
  <c r="E144"/>
  <c r="B144" s="1"/>
  <c r="H143"/>
  <c r="E143" s="1"/>
  <c r="B143" s="1"/>
  <c r="G143"/>
  <c r="F143"/>
  <c r="H142"/>
  <c r="E142" s="1"/>
  <c r="B142" s="1"/>
  <c r="G142"/>
  <c r="F142"/>
  <c r="H141"/>
  <c r="G141"/>
  <c r="F141"/>
  <c r="E141"/>
  <c r="B141" s="1"/>
  <c r="H140"/>
  <c r="G140"/>
  <c r="F140"/>
  <c r="H139"/>
  <c r="E139" s="1"/>
  <c r="B139" s="1"/>
  <c r="G139"/>
  <c r="F139"/>
  <c r="H138"/>
  <c r="E138" s="1"/>
  <c r="B138" s="1"/>
  <c r="G138"/>
  <c r="F138"/>
  <c r="H137"/>
  <c r="G137"/>
  <c r="F137"/>
  <c r="E137"/>
  <c r="B137" s="1"/>
  <c r="H136"/>
  <c r="G136"/>
  <c r="F136"/>
  <c r="E136"/>
  <c r="B136" s="1"/>
  <c r="H135"/>
  <c r="E135" s="1"/>
  <c r="B135" s="1"/>
  <c r="G135"/>
  <c r="F135"/>
  <c r="H134"/>
  <c r="E134" s="1"/>
  <c r="B134" s="1"/>
  <c r="G134"/>
  <c r="F134"/>
  <c r="H133"/>
  <c r="G133"/>
  <c r="F133"/>
  <c r="E133"/>
  <c r="B133" s="1"/>
  <c r="H132"/>
  <c r="G132"/>
  <c r="F132"/>
  <c r="H131"/>
  <c r="E131" s="1"/>
  <c r="B131" s="1"/>
  <c r="G131"/>
  <c r="F131"/>
  <c r="H130"/>
  <c r="E130" s="1"/>
  <c r="B130" s="1"/>
  <c r="G130"/>
  <c r="F130"/>
  <c r="H129"/>
  <c r="E129" s="1"/>
  <c r="B129" s="1"/>
  <c r="G129"/>
  <c r="F129"/>
  <c r="H128"/>
  <c r="G128"/>
  <c r="F128"/>
  <c r="E128"/>
  <c r="B128" s="1"/>
  <c r="H127"/>
  <c r="G127"/>
  <c r="F127"/>
  <c r="H126"/>
  <c r="E126" s="1"/>
  <c r="B126" s="1"/>
  <c r="G126"/>
  <c r="F126"/>
  <c r="H125"/>
  <c r="E125" s="1"/>
  <c r="B125" s="1"/>
  <c r="G125"/>
  <c r="F125"/>
  <c r="H124"/>
  <c r="E124" s="1"/>
  <c r="B124" s="1"/>
  <c r="G124"/>
  <c r="F124"/>
  <c r="H123"/>
  <c r="E123" s="1"/>
  <c r="B123" s="1"/>
  <c r="G123"/>
  <c r="F123"/>
  <c r="H122"/>
  <c r="G122"/>
  <c r="F122"/>
  <c r="E122"/>
  <c r="B122" s="1"/>
  <c r="H121"/>
  <c r="G121"/>
  <c r="F121"/>
  <c r="H120"/>
  <c r="E120" s="1"/>
  <c r="B120" s="1"/>
  <c r="G120"/>
  <c r="F120"/>
  <c r="H119"/>
  <c r="E119" s="1"/>
  <c r="B119" s="1"/>
  <c r="G119"/>
  <c r="F119"/>
  <c r="H118"/>
  <c r="G118"/>
  <c r="F118"/>
  <c r="E118"/>
  <c r="B118" s="1"/>
  <c r="H117"/>
  <c r="G117"/>
  <c r="F117"/>
  <c r="H116"/>
  <c r="E116" s="1"/>
  <c r="B116" s="1"/>
  <c r="G116"/>
  <c r="F116"/>
  <c r="H115"/>
  <c r="E115" s="1"/>
  <c r="B115" s="1"/>
  <c r="G115"/>
  <c r="F115"/>
  <c r="H114"/>
  <c r="E114" s="1"/>
  <c r="G114"/>
  <c r="F114"/>
  <c r="B114"/>
  <c r="H113"/>
  <c r="G113"/>
  <c r="F113"/>
  <c r="E113"/>
  <c r="B113" s="1"/>
  <c r="H112"/>
  <c r="G112"/>
  <c r="F112"/>
  <c r="H111"/>
  <c r="E111" s="1"/>
  <c r="B111" s="1"/>
  <c r="G111"/>
  <c r="F111"/>
  <c r="H110"/>
  <c r="E110" s="1"/>
  <c r="G110"/>
  <c r="F110"/>
  <c r="B110"/>
  <c r="H109"/>
  <c r="G109"/>
  <c r="F109"/>
  <c r="E109"/>
  <c r="B109" s="1"/>
  <c r="H108"/>
  <c r="G108"/>
  <c r="F108"/>
  <c r="H107"/>
  <c r="E107" s="1"/>
  <c r="B107" s="1"/>
  <c r="G107"/>
  <c r="F107"/>
  <c r="H106"/>
  <c r="E106" s="1"/>
  <c r="G106"/>
  <c r="F106"/>
  <c r="B106"/>
  <c r="H105"/>
  <c r="G105"/>
  <c r="F105"/>
  <c r="E105"/>
  <c r="B105" s="1"/>
  <c r="H104"/>
  <c r="G104"/>
  <c r="F104"/>
  <c r="H103"/>
  <c r="E103" s="1"/>
  <c r="B103" s="1"/>
  <c r="G103"/>
  <c r="F103"/>
  <c r="H102"/>
  <c r="E102" s="1"/>
  <c r="B102" s="1"/>
  <c r="G102"/>
  <c r="F102"/>
  <c r="H101"/>
  <c r="G101"/>
  <c r="F101"/>
  <c r="E101"/>
  <c r="B101" s="1"/>
  <c r="H100"/>
  <c r="G100"/>
  <c r="F100"/>
  <c r="E100"/>
  <c r="B100" s="1"/>
  <c r="H99"/>
  <c r="G99"/>
  <c r="F99"/>
  <c r="E99"/>
  <c r="B99" s="1"/>
  <c r="H98"/>
  <c r="G98"/>
  <c r="F98"/>
  <c r="E98"/>
  <c r="B98" s="1"/>
  <c r="H97"/>
  <c r="E97" s="1"/>
  <c r="B97" s="1"/>
  <c r="G97"/>
  <c r="F97"/>
  <c r="H96"/>
  <c r="E96" s="1"/>
  <c r="B96" s="1"/>
  <c r="G96"/>
  <c r="F96"/>
  <c r="H95"/>
  <c r="G95"/>
  <c r="F95"/>
  <c r="E95"/>
  <c r="B95" s="1"/>
  <c r="H94"/>
  <c r="G94"/>
  <c r="F94"/>
  <c r="E94"/>
  <c r="B94" s="1"/>
  <c r="H93"/>
  <c r="E93" s="1"/>
  <c r="B93" s="1"/>
  <c r="G93"/>
  <c r="F93"/>
  <c r="H92"/>
  <c r="E92" s="1"/>
  <c r="B92" s="1"/>
  <c r="G92"/>
  <c r="F92"/>
  <c r="H91"/>
  <c r="G91"/>
  <c r="F91"/>
  <c r="E91"/>
  <c r="B91" s="1"/>
  <c r="H90"/>
  <c r="G90"/>
  <c r="F90"/>
  <c r="H89"/>
  <c r="E89" s="1"/>
  <c r="B89" s="1"/>
  <c r="G89"/>
  <c r="F89"/>
  <c r="H88"/>
  <c r="E88" s="1"/>
  <c r="B88" s="1"/>
  <c r="G88"/>
  <c r="F88"/>
  <c r="H87"/>
  <c r="G87"/>
  <c r="F87"/>
  <c r="E87"/>
  <c r="B87" s="1"/>
  <c r="H86"/>
  <c r="G86"/>
  <c r="F86"/>
  <c r="E86"/>
  <c r="B86" s="1"/>
  <c r="H85"/>
  <c r="E85" s="1"/>
  <c r="B85" s="1"/>
  <c r="G85"/>
  <c r="F85"/>
  <c r="H84"/>
  <c r="E84" s="1"/>
  <c r="B84" s="1"/>
  <c r="G84"/>
  <c r="F84"/>
  <c r="H83"/>
  <c r="G83"/>
  <c r="F83"/>
  <c r="E83"/>
  <c r="B83" s="1"/>
  <c r="H82"/>
  <c r="E82" s="1"/>
  <c r="B82" s="1"/>
  <c r="G82"/>
  <c r="F82"/>
  <c r="H81"/>
  <c r="E81" s="1"/>
  <c r="B81" s="1"/>
  <c r="G81"/>
  <c r="F81"/>
  <c r="H80"/>
  <c r="E80" s="1"/>
  <c r="B80" s="1"/>
  <c r="G80"/>
  <c r="F80"/>
  <c r="H79"/>
  <c r="G79"/>
  <c r="F79"/>
  <c r="H78"/>
  <c r="E78" s="1"/>
  <c r="B78" s="1"/>
  <c r="G78"/>
  <c r="F78"/>
  <c r="H77"/>
  <c r="E77" s="1"/>
  <c r="B77" s="1"/>
  <c r="G77"/>
  <c r="F77"/>
  <c r="H76"/>
  <c r="G76"/>
  <c r="F76"/>
  <c r="E76"/>
  <c r="B76" s="1"/>
  <c r="H75"/>
  <c r="G75"/>
  <c r="F75"/>
  <c r="H74"/>
  <c r="E74" s="1"/>
  <c r="B74" s="1"/>
  <c r="G74"/>
  <c r="F74"/>
  <c r="H73"/>
  <c r="E73" s="1"/>
  <c r="B73" s="1"/>
  <c r="G73"/>
  <c r="F73"/>
  <c r="H72"/>
  <c r="G72"/>
  <c r="F72"/>
  <c r="E72"/>
  <c r="B72" s="1"/>
  <c r="H71"/>
  <c r="G71"/>
  <c r="F71"/>
  <c r="H70"/>
  <c r="E70" s="1"/>
  <c r="B70" s="1"/>
  <c r="G70"/>
  <c r="F70"/>
  <c r="H69"/>
  <c r="E69" s="1"/>
  <c r="B69" s="1"/>
  <c r="G69"/>
  <c r="F69"/>
  <c r="H68"/>
  <c r="G68"/>
  <c r="F68"/>
  <c r="E68"/>
  <c r="B68" s="1"/>
  <c r="H67"/>
  <c r="G67"/>
  <c r="F67"/>
  <c r="H66"/>
  <c r="E66" s="1"/>
  <c r="B66" s="1"/>
  <c r="G66"/>
  <c r="F66"/>
  <c r="H65"/>
  <c r="E65" s="1"/>
  <c r="B65" s="1"/>
  <c r="G65"/>
  <c r="F65"/>
  <c r="H64"/>
  <c r="G64"/>
  <c r="F64"/>
  <c r="E64"/>
  <c r="B64" s="1"/>
  <c r="H63"/>
  <c r="G63"/>
  <c r="F63"/>
  <c r="H62"/>
  <c r="E62" s="1"/>
  <c r="B62" s="1"/>
  <c r="G62"/>
  <c r="F62"/>
  <c r="H61"/>
  <c r="E61" s="1"/>
  <c r="B61" s="1"/>
  <c r="G61"/>
  <c r="F61"/>
  <c r="H60"/>
  <c r="G60"/>
  <c r="F60"/>
  <c r="E60"/>
  <c r="B60" s="1"/>
  <c r="H59"/>
  <c r="G59"/>
  <c r="F59"/>
  <c r="H58"/>
  <c r="E58" s="1"/>
  <c r="B58" s="1"/>
  <c r="G58"/>
  <c r="F58"/>
  <c r="H57"/>
  <c r="E57" s="1"/>
  <c r="B57" s="1"/>
  <c r="G57"/>
  <c r="F57"/>
  <c r="H56"/>
  <c r="G56"/>
  <c r="F56"/>
  <c r="E56"/>
  <c r="B56" s="1"/>
  <c r="H55"/>
  <c r="G55"/>
  <c r="F55"/>
  <c r="H54"/>
  <c r="E54" s="1"/>
  <c r="B54" s="1"/>
  <c r="G54"/>
  <c r="F54"/>
  <c r="H53"/>
  <c r="E53" s="1"/>
  <c r="B53" s="1"/>
  <c r="G53"/>
  <c r="F53"/>
  <c r="H52"/>
  <c r="E52" s="1"/>
  <c r="B52" s="1"/>
  <c r="G52"/>
  <c r="F52"/>
  <c r="H51"/>
  <c r="G51"/>
  <c r="F51"/>
  <c r="H50"/>
  <c r="E50" s="1"/>
  <c r="B50" s="1"/>
  <c r="G50"/>
  <c r="F50"/>
  <c r="H49"/>
  <c r="E49" s="1"/>
  <c r="B49" s="1"/>
  <c r="G49"/>
  <c r="F49"/>
  <c r="H48"/>
  <c r="E48" s="1"/>
  <c r="B48" s="1"/>
  <c r="G48"/>
  <c r="F48"/>
  <c r="H47"/>
  <c r="G47"/>
  <c r="F47"/>
  <c r="H46"/>
  <c r="E46" s="1"/>
  <c r="B46" s="1"/>
  <c r="G46"/>
  <c r="F46"/>
  <c r="H45"/>
  <c r="E45" s="1"/>
  <c r="B45" s="1"/>
  <c r="G45"/>
  <c r="F45"/>
  <c r="H44"/>
  <c r="G44"/>
  <c r="F44"/>
  <c r="E44"/>
  <c r="B44" s="1"/>
  <c r="H43"/>
  <c r="G43"/>
  <c r="F43"/>
  <c r="H42"/>
  <c r="E42" s="1"/>
  <c r="B42" s="1"/>
  <c r="G42"/>
  <c r="F42"/>
  <c r="H41"/>
  <c r="E41" s="1"/>
  <c r="B41" s="1"/>
  <c r="G41"/>
  <c r="F41"/>
  <c r="H40"/>
  <c r="G40"/>
  <c r="F40"/>
  <c r="E40"/>
  <c r="B40" s="1"/>
  <c r="H39"/>
  <c r="G39"/>
  <c r="F39"/>
  <c r="H38"/>
  <c r="E38" s="1"/>
  <c r="B38" s="1"/>
  <c r="G38"/>
  <c r="F38"/>
  <c r="H37"/>
  <c r="G37"/>
  <c r="F37"/>
  <c r="H36"/>
  <c r="E36" s="1"/>
  <c r="B36" s="1"/>
  <c r="G36"/>
  <c r="F36"/>
  <c r="H35"/>
  <c r="G35"/>
  <c r="F35"/>
  <c r="H34"/>
  <c r="E34" s="1"/>
  <c r="B34" s="1"/>
  <c r="G34"/>
  <c r="F34"/>
  <c r="H33"/>
  <c r="E33" s="1"/>
  <c r="B33" s="1"/>
  <c r="G33"/>
  <c r="F33"/>
  <c r="H32"/>
  <c r="G32"/>
  <c r="F32"/>
  <c r="E32"/>
  <c r="B32" s="1"/>
  <c r="H31"/>
  <c r="G31"/>
  <c r="F31"/>
  <c r="H30"/>
  <c r="E30" s="1"/>
  <c r="B30" s="1"/>
  <c r="G30"/>
  <c r="F30"/>
  <c r="H29"/>
  <c r="E29" s="1"/>
  <c r="B29" s="1"/>
  <c r="G29"/>
  <c r="F29"/>
  <c r="H28"/>
  <c r="G28"/>
  <c r="F28"/>
  <c r="E28"/>
  <c r="B28" s="1"/>
  <c r="H27"/>
  <c r="G27"/>
  <c r="F27"/>
  <c r="H26"/>
  <c r="E26" s="1"/>
  <c r="B26" s="1"/>
  <c r="G26"/>
  <c r="F26"/>
  <c r="H25"/>
  <c r="E25" s="1"/>
  <c r="B25" s="1"/>
  <c r="G25"/>
  <c r="F25"/>
  <c r="F24"/>
  <c r="F4"/>
  <c r="O3"/>
  <c r="G296" s="1"/>
  <c r="I3"/>
  <c r="H3"/>
  <c r="G3"/>
  <c r="D104" i="8"/>
  <c r="D97"/>
  <c r="D92"/>
  <c r="D87"/>
  <c r="D82"/>
  <c r="D77"/>
  <c r="D72"/>
  <c r="D67"/>
  <c r="D62"/>
  <c r="D57"/>
  <c r="D52"/>
  <c r="D46"/>
  <c r="D37"/>
  <c r="D27"/>
  <c r="D25" s="1"/>
  <c r="D18"/>
  <c r="D8"/>
  <c r="D6" s="1"/>
  <c r="C1583" i="1" s="1"/>
  <c r="E44" i="7"/>
  <c r="D44"/>
  <c r="E39"/>
  <c r="D39"/>
  <c r="E38"/>
  <c r="D38"/>
  <c r="E30"/>
  <c r="D30"/>
  <c r="E23"/>
  <c r="D23"/>
  <c r="E22"/>
  <c r="D22"/>
  <c r="E14"/>
  <c r="D14"/>
  <c r="E7"/>
  <c r="D7"/>
  <c r="E6"/>
  <c r="D6"/>
  <c r="E5"/>
  <c r="I33" i="3" s="1"/>
  <c r="D5" i="7"/>
  <c r="F140" i="6"/>
  <c r="F139"/>
  <c r="F138"/>
  <c r="F137"/>
  <c r="F136"/>
  <c r="F135"/>
  <c r="F134"/>
  <c r="F133"/>
  <c r="F132"/>
  <c r="F131"/>
  <c r="E130"/>
  <c r="D130"/>
  <c r="D129" s="1"/>
  <c r="F129" s="1"/>
  <c r="E129"/>
  <c r="F128"/>
  <c r="F127"/>
  <c r="F126"/>
  <c r="F125"/>
  <c r="F124"/>
  <c r="F123"/>
  <c r="E122"/>
  <c r="D122"/>
  <c r="F122" s="1"/>
  <c r="F121"/>
  <c r="F120"/>
  <c r="F119"/>
  <c r="E118"/>
  <c r="D118"/>
  <c r="F118" s="1"/>
  <c r="F117"/>
  <c r="F116"/>
  <c r="E115"/>
  <c r="E114" s="1"/>
  <c r="D115"/>
  <c r="D114"/>
  <c r="F114" s="1"/>
  <c r="F113"/>
  <c r="F112"/>
  <c r="F111"/>
  <c r="F110"/>
  <c r="F109"/>
  <c r="F108"/>
  <c r="E107"/>
  <c r="D107"/>
  <c r="F107" s="1"/>
  <c r="F106"/>
  <c r="F105"/>
  <c r="F104"/>
  <c r="F103"/>
  <c r="F102"/>
  <c r="F101"/>
  <c r="F100"/>
  <c r="E99"/>
  <c r="E89" s="1"/>
  <c r="D1485" i="1" s="1"/>
  <c r="D99" i="6"/>
  <c r="F99" s="1"/>
  <c r="F98"/>
  <c r="F97"/>
  <c r="F96"/>
  <c r="F95"/>
  <c r="E94"/>
  <c r="D94"/>
  <c r="F94" s="1"/>
  <c r="F93"/>
  <c r="F92"/>
  <c r="F91"/>
  <c r="E90"/>
  <c r="D90"/>
  <c r="D89" s="1"/>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E35" s="1"/>
  <c r="I28" i="3" s="1"/>
  <c r="D39" i="6"/>
  <c r="F39" s="1"/>
  <c r="F38"/>
  <c r="F37"/>
  <c r="E36"/>
  <c r="D36"/>
  <c r="D35" s="1"/>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D6"/>
  <c r="D5" s="1"/>
  <c r="E5"/>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E297"/>
  <c r="E296" s="1"/>
  <c r="D297"/>
  <c r="F296"/>
  <c r="D296"/>
  <c r="F295"/>
  <c r="F294"/>
  <c r="F293"/>
  <c r="F292"/>
  <c r="E291"/>
  <c r="D291"/>
  <c r="F291" s="1"/>
  <c r="F290"/>
  <c r="F289"/>
  <c r="F288"/>
  <c r="F287"/>
  <c r="F286"/>
  <c r="F285"/>
  <c r="F284"/>
  <c r="F283"/>
  <c r="F282"/>
  <c r="F281"/>
  <c r="F280"/>
  <c r="F279"/>
  <c r="F278"/>
  <c r="E277"/>
  <c r="E274" s="1"/>
  <c r="D277"/>
  <c r="F277" s="1"/>
  <c r="F276"/>
  <c r="F275"/>
  <c r="D274"/>
  <c r="F274" s="1"/>
  <c r="F273"/>
  <c r="F272"/>
  <c r="F271"/>
  <c r="F270"/>
  <c r="F269"/>
  <c r="F268"/>
  <c r="F267"/>
  <c r="F266"/>
  <c r="F265"/>
  <c r="E264"/>
  <c r="D264"/>
  <c r="F264" s="1"/>
  <c r="F263"/>
  <c r="F262"/>
  <c r="F261"/>
  <c r="E260"/>
  <c r="E255" s="1"/>
  <c r="D1259" i="1" s="1"/>
  <c r="D260" i="5"/>
  <c r="F259"/>
  <c r="F258"/>
  <c r="F257"/>
  <c r="E256"/>
  <c r="D256"/>
  <c r="D255" s="1"/>
  <c r="F254"/>
  <c r="F253"/>
  <c r="E252"/>
  <c r="D252"/>
  <c r="D251" s="1"/>
  <c r="F250"/>
  <c r="F249"/>
  <c r="E248"/>
  <c r="D248"/>
  <c r="F248" s="1"/>
  <c r="F247"/>
  <c r="F246"/>
  <c r="F245"/>
  <c r="F244"/>
  <c r="F243"/>
  <c r="F242"/>
  <c r="F241"/>
  <c r="F240"/>
  <c r="F239"/>
  <c r="F238"/>
  <c r="E237"/>
  <c r="D237"/>
  <c r="F237" s="1"/>
  <c r="F236"/>
  <c r="F235"/>
  <c r="F234"/>
  <c r="F233"/>
  <c r="F232"/>
  <c r="F231"/>
  <c r="F230"/>
  <c r="F229"/>
  <c r="F228"/>
  <c r="F227"/>
  <c r="F226"/>
  <c r="F225"/>
  <c r="F224"/>
  <c r="F223"/>
  <c r="F222"/>
  <c r="F221"/>
  <c r="E220"/>
  <c r="D220"/>
  <c r="D219" s="1"/>
  <c r="E219"/>
  <c r="H339" i="9" s="1"/>
  <c r="F218" i="5"/>
  <c r="F217"/>
  <c r="F216"/>
  <c r="F215"/>
  <c r="F214"/>
  <c r="F213"/>
  <c r="F212"/>
  <c r="E211"/>
  <c r="E203" s="1"/>
  <c r="D211"/>
  <c r="F211" s="1"/>
  <c r="F210"/>
  <c r="F209"/>
  <c r="F208"/>
  <c r="F207"/>
  <c r="F206"/>
  <c r="F205"/>
  <c r="E204"/>
  <c r="D204"/>
  <c r="D203" s="1"/>
  <c r="F202"/>
  <c r="F201"/>
  <c r="F200"/>
  <c r="F199"/>
  <c r="F198"/>
  <c r="E197"/>
  <c r="H337" i="9" s="1"/>
  <c r="D197" i="5"/>
  <c r="G337" i="9" s="1"/>
  <c r="F196" i="5"/>
  <c r="F195"/>
  <c r="F194"/>
  <c r="F193"/>
  <c r="F192"/>
  <c r="F191"/>
  <c r="F190"/>
  <c r="F189"/>
  <c r="F188"/>
  <c r="F187"/>
  <c r="E186"/>
  <c r="D186"/>
  <c r="F186" s="1"/>
  <c r="F185"/>
  <c r="F184"/>
  <c r="F183"/>
  <c r="F182"/>
  <c r="E181"/>
  <c r="E178" s="1"/>
  <c r="H336" i="9" s="1"/>
  <c r="D181" i="5"/>
  <c r="F180"/>
  <c r="F179"/>
  <c r="F178"/>
  <c r="D178"/>
  <c r="F174"/>
  <c r="F173"/>
  <c r="F172"/>
  <c r="E171"/>
  <c r="D171"/>
  <c r="F171" s="1"/>
  <c r="F170"/>
  <c r="F169"/>
  <c r="F168"/>
  <c r="F167"/>
  <c r="F166"/>
  <c r="E165"/>
  <c r="D165"/>
  <c r="F165" s="1"/>
  <c r="F164"/>
  <c r="F163"/>
  <c r="F162"/>
  <c r="F161"/>
  <c r="F160"/>
  <c r="F159"/>
  <c r="F158"/>
  <c r="F157"/>
  <c r="F156"/>
  <c r="F155"/>
  <c r="F154"/>
  <c r="F153"/>
  <c r="F152"/>
  <c r="F151"/>
  <c r="E150"/>
  <c r="D150"/>
  <c r="F149"/>
  <c r="F148"/>
  <c r="D147"/>
  <c r="F146"/>
  <c r="F145"/>
  <c r="F144"/>
  <c r="E143"/>
  <c r="D143"/>
  <c r="F143" s="1"/>
  <c r="F142"/>
  <c r="F141"/>
  <c r="F140"/>
  <c r="F139"/>
  <c r="F138"/>
  <c r="F137"/>
  <c r="E136"/>
  <c r="E135" s="1"/>
  <c r="D136"/>
  <c r="F136" s="1"/>
  <c r="D135"/>
  <c r="F135" s="1"/>
  <c r="F134"/>
  <c r="F133"/>
  <c r="F132"/>
  <c r="F131"/>
  <c r="F130"/>
  <c r="F129"/>
  <c r="F128"/>
  <c r="E127"/>
  <c r="D127"/>
  <c r="F127" s="1"/>
  <c r="F126"/>
  <c r="F125"/>
  <c r="F124"/>
  <c r="F123"/>
  <c r="F122"/>
  <c r="F121"/>
  <c r="E120"/>
  <c r="E119" s="1"/>
  <c r="D120"/>
  <c r="F120" s="1"/>
  <c r="D119"/>
  <c r="F119" s="1"/>
  <c r="F118"/>
  <c r="F117"/>
  <c r="F116"/>
  <c r="F115"/>
  <c r="F114"/>
  <c r="F113"/>
  <c r="F112"/>
  <c r="F111"/>
  <c r="F110"/>
  <c r="F109"/>
  <c r="F108"/>
  <c r="E107"/>
  <c r="D107"/>
  <c r="F107" s="1"/>
  <c r="F106"/>
  <c r="F105"/>
  <c r="F104"/>
  <c r="F103"/>
  <c r="F102"/>
  <c r="F101"/>
  <c r="F100"/>
  <c r="F99"/>
  <c r="F98"/>
  <c r="F97"/>
  <c r="F96"/>
  <c r="F95"/>
  <c r="F94"/>
  <c r="F93"/>
  <c r="F92"/>
  <c r="F91"/>
  <c r="F90"/>
  <c r="E89"/>
  <c r="H314" i="9" s="1"/>
  <c r="D89" i="5"/>
  <c r="E88"/>
  <c r="F87"/>
  <c r="F86"/>
  <c r="F85"/>
  <c r="F84"/>
  <c r="F83"/>
  <c r="E82"/>
  <c r="D82"/>
  <c r="F82" s="1"/>
  <c r="F81"/>
  <c r="F80"/>
  <c r="F79"/>
  <c r="F78"/>
  <c r="F77"/>
  <c r="E76"/>
  <c r="D76"/>
  <c r="F76" s="1"/>
  <c r="F75"/>
  <c r="F74"/>
  <c r="F73"/>
  <c r="F72"/>
  <c r="E71"/>
  <c r="D71"/>
  <c r="D70" s="1"/>
  <c r="F68"/>
  <c r="F67"/>
  <c r="F66"/>
  <c r="F65"/>
  <c r="F64"/>
  <c r="E63"/>
  <c r="D63"/>
  <c r="F63" s="1"/>
  <c r="F62"/>
  <c r="F61"/>
  <c r="F60"/>
  <c r="F59"/>
  <c r="F58"/>
  <c r="F57"/>
  <c r="E56"/>
  <c r="D56"/>
  <c r="F55"/>
  <c r="F54"/>
  <c r="F53"/>
  <c r="E52"/>
  <c r="D52"/>
  <c r="F52" s="1"/>
  <c r="F51"/>
  <c r="F50"/>
  <c r="F49"/>
  <c r="F48"/>
  <c r="F47"/>
  <c r="F46"/>
  <c r="E45"/>
  <c r="D45"/>
  <c r="F45" s="1"/>
  <c r="F44"/>
  <c r="F43"/>
  <c r="F42"/>
  <c r="E41"/>
  <c r="D41"/>
  <c r="F41" s="1"/>
  <c r="F40"/>
  <c r="F39"/>
  <c r="F38"/>
  <c r="F37"/>
  <c r="F36"/>
  <c r="E35"/>
  <c r="D35"/>
  <c r="F34"/>
  <c r="F33"/>
  <c r="F32"/>
  <c r="F31"/>
  <c r="F30"/>
  <c r="E29"/>
  <c r="D29"/>
  <c r="F29" s="1"/>
  <c r="F28"/>
  <c r="F27"/>
  <c r="F26"/>
  <c r="F25"/>
  <c r="F24"/>
  <c r="F23"/>
  <c r="F22"/>
  <c r="F21"/>
  <c r="F20"/>
  <c r="E19"/>
  <c r="D19"/>
  <c r="F18"/>
  <c r="F17"/>
  <c r="F16"/>
  <c r="F15"/>
  <c r="F14"/>
  <c r="E13"/>
  <c r="D1018" i="1" s="1"/>
  <c r="D13" i="5"/>
  <c r="D12" s="1"/>
  <c r="F11"/>
  <c r="F10"/>
  <c r="F9"/>
  <c r="E8"/>
  <c r="D8"/>
  <c r="D7"/>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56"/>
  <c r="F655"/>
  <c r="F654"/>
  <c r="F653"/>
  <c r="F651"/>
  <c r="F642"/>
  <c r="F641"/>
  <c r="F638"/>
  <c r="F637"/>
  <c r="E636"/>
  <c r="D636"/>
  <c r="F636" s="1"/>
  <c r="F635"/>
  <c r="F634"/>
  <c r="E633"/>
  <c r="E629" s="1"/>
  <c r="D623" i="1" s="1"/>
  <c r="D633" i="4"/>
  <c r="F633" s="1"/>
  <c r="F632"/>
  <c r="F631"/>
  <c r="E630"/>
  <c r="D630"/>
  <c r="D629" s="1"/>
  <c r="F629" s="1"/>
  <c r="F628"/>
  <c r="F627"/>
  <c r="F626"/>
  <c r="F625"/>
  <c r="F624"/>
  <c r="F623"/>
  <c r="F622"/>
  <c r="E621"/>
  <c r="D621"/>
  <c r="F621" s="1"/>
  <c r="F620"/>
  <c r="F619"/>
  <c r="F618"/>
  <c r="F617"/>
  <c r="E616"/>
  <c r="D616"/>
  <c r="F616" s="1"/>
  <c r="F615"/>
  <c r="F614"/>
  <c r="F613"/>
  <c r="F612"/>
  <c r="F611"/>
  <c r="F610"/>
  <c r="E609"/>
  <c r="D609"/>
  <c r="F609" s="1"/>
  <c r="F608"/>
  <c r="E607"/>
  <c r="H156" i="9" s="1"/>
  <c r="D607" i="4"/>
  <c r="G156" i="9" s="1"/>
  <c r="F606" i="4"/>
  <c r="F605"/>
  <c r="F604"/>
  <c r="E603"/>
  <c r="E597" s="1"/>
  <c r="D603"/>
  <c r="F603" s="1"/>
  <c r="F602"/>
  <c r="F601"/>
  <c r="F600"/>
  <c r="F599"/>
  <c r="E598"/>
  <c r="D598"/>
  <c r="D597" s="1"/>
  <c r="F597" s="1"/>
  <c r="F596"/>
  <c r="F595"/>
  <c r="E594"/>
  <c r="D594"/>
  <c r="F594" s="1"/>
  <c r="F593"/>
  <c r="F592"/>
  <c r="E591"/>
  <c r="D591"/>
  <c r="F591" s="1"/>
  <c r="F590"/>
  <c r="E589"/>
  <c r="D589"/>
  <c r="F589" s="1"/>
  <c r="F588"/>
  <c r="F587"/>
  <c r="F586"/>
  <c r="E585"/>
  <c r="D585"/>
  <c r="F585" s="1"/>
  <c r="D584"/>
  <c r="F584" s="1"/>
  <c r="F583"/>
  <c r="F582"/>
  <c r="E581"/>
  <c r="D581"/>
  <c r="F581" s="1"/>
  <c r="F580"/>
  <c r="F579"/>
  <c r="E578"/>
  <c r="D578"/>
  <c r="F578" s="1"/>
  <c r="F577"/>
  <c r="F576"/>
  <c r="E575"/>
  <c r="E571" s="1"/>
  <c r="D575"/>
  <c r="F575" s="1"/>
  <c r="F574"/>
  <c r="F573"/>
  <c r="E572"/>
  <c r="D572"/>
  <c r="D571" s="1"/>
  <c r="F571" s="1"/>
  <c r="F570"/>
  <c r="F569"/>
  <c r="F568"/>
  <c r="F567"/>
  <c r="F566"/>
  <c r="F565"/>
  <c r="F564"/>
  <c r="F563"/>
  <c r="E562"/>
  <c r="D562"/>
  <c r="F562" s="1"/>
  <c r="F561"/>
  <c r="F560"/>
  <c r="F559"/>
  <c r="F558"/>
  <c r="E557"/>
  <c r="D557"/>
  <c r="F557" s="1"/>
  <c r="F556"/>
  <c r="F555"/>
  <c r="F554"/>
  <c r="F553"/>
  <c r="F552"/>
  <c r="F551"/>
  <c r="E550"/>
  <c r="D550"/>
  <c r="F550" s="1"/>
  <c r="F549"/>
  <c r="F548"/>
  <c r="F547"/>
  <c r="F546"/>
  <c r="E545"/>
  <c r="D545"/>
  <c r="F545" s="1"/>
  <c r="F544"/>
  <c r="F543"/>
  <c r="E542"/>
  <c r="D542"/>
  <c r="F542" s="1"/>
  <c r="F541"/>
  <c r="F540"/>
  <c r="F539"/>
  <c r="F538"/>
  <c r="E537"/>
  <c r="D537"/>
  <c r="F537" s="1"/>
  <c r="D536"/>
  <c r="D535" s="1"/>
  <c r="F535" s="1"/>
  <c r="F534"/>
  <c r="F533"/>
  <c r="E532"/>
  <c r="D532"/>
  <c r="F532" s="1"/>
  <c r="F531"/>
  <c r="F530"/>
  <c r="E529"/>
  <c r="D529"/>
  <c r="F529" s="1"/>
  <c r="F528"/>
  <c r="F527"/>
  <c r="E526"/>
  <c r="D526"/>
  <c r="F526" s="1"/>
  <c r="F525"/>
  <c r="F524"/>
  <c r="E523"/>
  <c r="E522" s="1"/>
  <c r="D523"/>
  <c r="F523" s="1"/>
  <c r="F521"/>
  <c r="F520"/>
  <c r="F519"/>
  <c r="F518"/>
  <c r="F517"/>
  <c r="F516"/>
  <c r="F515"/>
  <c r="E514"/>
  <c r="D514"/>
  <c r="F514" s="1"/>
  <c r="F513"/>
  <c r="F512"/>
  <c r="F511"/>
  <c r="F510"/>
  <c r="E509"/>
  <c r="D509"/>
  <c r="F509" s="1"/>
  <c r="F508"/>
  <c r="F507"/>
  <c r="F506"/>
  <c r="F505"/>
  <c r="F504"/>
  <c r="F503"/>
  <c r="E502"/>
  <c r="D502"/>
  <c r="F502" s="1"/>
  <c r="F501"/>
  <c r="F500"/>
  <c r="F499"/>
  <c r="F498"/>
  <c r="E497"/>
  <c r="D497"/>
  <c r="F497" s="1"/>
  <c r="F496"/>
  <c r="F495"/>
  <c r="F494"/>
  <c r="F493"/>
  <c r="E492"/>
  <c r="D492"/>
  <c r="E491"/>
  <c r="F490"/>
  <c r="F489"/>
  <c r="E488"/>
  <c r="D488"/>
  <c r="F488" s="1"/>
  <c r="F487"/>
  <c r="F486"/>
  <c r="E485"/>
  <c r="E479" s="1"/>
  <c r="D485"/>
  <c r="F485" s="1"/>
  <c r="F484"/>
  <c r="F483"/>
  <c r="F482"/>
  <c r="F481"/>
  <c r="E480"/>
  <c r="D480"/>
  <c r="D479" s="1"/>
  <c r="F479" s="1"/>
  <c r="F478"/>
  <c r="F477"/>
  <c r="E476"/>
  <c r="D476"/>
  <c r="F476" s="1"/>
  <c r="F475"/>
  <c r="F474"/>
  <c r="E473"/>
  <c r="D473"/>
  <c r="F473" s="1"/>
  <c r="F472"/>
  <c r="F471"/>
  <c r="E470"/>
  <c r="D470"/>
  <c r="F470" s="1"/>
  <c r="F469"/>
  <c r="F468"/>
  <c r="E467"/>
  <c r="E466" s="1"/>
  <c r="D467"/>
  <c r="F467" s="1"/>
  <c r="F465"/>
  <c r="F464"/>
  <c r="F463"/>
  <c r="F462"/>
  <c r="F461"/>
  <c r="F460"/>
  <c r="F459"/>
  <c r="F458"/>
  <c r="E457"/>
  <c r="D457"/>
  <c r="F457" s="1"/>
  <c r="F456"/>
  <c r="F455"/>
  <c r="F454"/>
  <c r="F453"/>
  <c r="E452"/>
  <c r="D452"/>
  <c r="F452" s="1"/>
  <c r="F451"/>
  <c r="F450"/>
  <c r="F449"/>
  <c r="F448"/>
  <c r="F447"/>
  <c r="F446"/>
  <c r="E445"/>
  <c r="D445"/>
  <c r="F445" s="1"/>
  <c r="F444"/>
  <c r="F443"/>
  <c r="F442"/>
  <c r="F441"/>
  <c r="E440"/>
  <c r="D440"/>
  <c r="F440" s="1"/>
  <c r="F439"/>
  <c r="F438"/>
  <c r="E437"/>
  <c r="E431" s="1"/>
  <c r="E430" s="1"/>
  <c r="D437"/>
  <c r="F437" s="1"/>
  <c r="F436"/>
  <c r="F435"/>
  <c r="F434"/>
  <c r="F433"/>
  <c r="E432"/>
  <c r="D432"/>
  <c r="D431" s="1"/>
  <c r="F431" s="1"/>
  <c r="E428"/>
  <c r="D428"/>
  <c r="F428" s="1"/>
  <c r="E427"/>
  <c r="D427"/>
  <c r="D648" s="1"/>
  <c r="F648" s="1"/>
  <c r="E426"/>
  <c r="E647" s="1"/>
  <c r="D426"/>
  <c r="D647" s="1"/>
  <c r="F421"/>
  <c r="F420"/>
  <c r="F419"/>
  <c r="F416"/>
  <c r="F415"/>
  <c r="F414"/>
  <c r="F413"/>
  <c r="E412"/>
  <c r="D412"/>
  <c r="F412" s="1"/>
  <c r="F411"/>
  <c r="E410"/>
  <c r="D410"/>
  <c r="F410" s="1"/>
  <c r="F409"/>
  <c r="F408"/>
  <c r="E407"/>
  <c r="D407"/>
  <c r="D406" s="1"/>
  <c r="F406" s="1"/>
  <c r="E406"/>
  <c r="F405"/>
  <c r="F404"/>
  <c r="F403"/>
  <c r="F402"/>
  <c r="E401"/>
  <c r="D401"/>
  <c r="F401" s="1"/>
  <c r="F400"/>
  <c r="F399"/>
  <c r="E398"/>
  <c r="D398"/>
  <c r="F398" s="1"/>
  <c r="F397"/>
  <c r="F396"/>
  <c r="F395"/>
  <c r="F394"/>
  <c r="E393"/>
  <c r="D393"/>
  <c r="F392"/>
  <c r="F391"/>
  <c r="F390"/>
  <c r="F389"/>
  <c r="E388"/>
  <c r="D388"/>
  <c r="F388" s="1"/>
  <c r="F387"/>
  <c r="F386"/>
  <c r="F385"/>
  <c r="F384"/>
  <c r="F383"/>
  <c r="F382"/>
  <c r="F381"/>
  <c r="F380"/>
  <c r="E379"/>
  <c r="D379"/>
  <c r="F378"/>
  <c r="F377"/>
  <c r="F376"/>
  <c r="F375"/>
  <c r="E374"/>
  <c r="D374"/>
  <c r="F374" s="1"/>
  <c r="D373"/>
  <c r="F372"/>
  <c r="F371"/>
  <c r="F370"/>
  <c r="F369"/>
  <c r="F368"/>
  <c r="F367"/>
  <c r="E366"/>
  <c r="D366"/>
  <c r="F366" s="1"/>
  <c r="F365"/>
  <c r="F364"/>
  <c r="F363"/>
  <c r="E362"/>
  <c r="E361" s="1"/>
  <c r="D362"/>
  <c r="F362" s="1"/>
  <c r="F361"/>
  <c r="D361"/>
  <c r="F359"/>
  <c r="E358"/>
  <c r="D358"/>
  <c r="F358" s="1"/>
  <c r="F357"/>
  <c r="F356"/>
  <c r="E355"/>
  <c r="D355"/>
  <c r="D354" s="1"/>
  <c r="F354" s="1"/>
  <c r="E354"/>
  <c r="F353"/>
  <c r="F352"/>
  <c r="F351"/>
  <c r="F350"/>
  <c r="E349"/>
  <c r="D349"/>
  <c r="F349" s="1"/>
  <c r="F348"/>
  <c r="F347"/>
  <c r="E346"/>
  <c r="D346"/>
  <c r="F346" s="1"/>
  <c r="F345"/>
  <c r="F344"/>
  <c r="F343"/>
  <c r="F342"/>
  <c r="E341"/>
  <c r="D341"/>
  <c r="F341" s="1"/>
  <c r="F340"/>
  <c r="F339"/>
  <c r="F338"/>
  <c r="F337"/>
  <c r="E336"/>
  <c r="D336"/>
  <c r="F336" s="1"/>
  <c r="F335"/>
  <c r="F334"/>
  <c r="F333"/>
  <c r="F332"/>
  <c r="F331"/>
  <c r="F330"/>
  <c r="F329"/>
  <c r="F328"/>
  <c r="E327"/>
  <c r="D327"/>
  <c r="F327" s="1"/>
  <c r="F326"/>
  <c r="F325"/>
  <c r="F324"/>
  <c r="F323"/>
  <c r="E322"/>
  <c r="D322"/>
  <c r="F322" s="1"/>
  <c r="D321"/>
  <c r="F321" s="1"/>
  <c r="F320"/>
  <c r="F319"/>
  <c r="F318"/>
  <c r="F317"/>
  <c r="F316"/>
  <c r="F315"/>
  <c r="E314"/>
  <c r="D314"/>
  <c r="F314" s="1"/>
  <c r="F313"/>
  <c r="F312"/>
  <c r="F311"/>
  <c r="E310"/>
  <c r="E309" s="1"/>
  <c r="D310"/>
  <c r="F310" s="1"/>
  <c r="F309"/>
  <c r="D309"/>
  <c r="F306"/>
  <c r="F305"/>
  <c r="F304"/>
  <c r="F303"/>
  <c r="F302"/>
  <c r="E298"/>
  <c r="D298"/>
  <c r="F298" s="1"/>
  <c r="E297"/>
  <c r="D297"/>
  <c r="F297" s="1"/>
  <c r="F296"/>
  <c r="F295"/>
  <c r="F294"/>
  <c r="F293"/>
  <c r="F292"/>
  <c r="F291"/>
  <c r="F290"/>
  <c r="E289"/>
  <c r="D289"/>
  <c r="F289" s="1"/>
  <c r="F288"/>
  <c r="F287"/>
  <c r="F286"/>
  <c r="F285"/>
  <c r="F284"/>
  <c r="E283"/>
  <c r="D283"/>
  <c r="F283" s="1"/>
  <c r="F282"/>
  <c r="F281"/>
  <c r="F280"/>
  <c r="F279"/>
  <c r="E278"/>
  <c r="D278"/>
  <c r="F278" s="1"/>
  <c r="F277"/>
  <c r="F276"/>
  <c r="F275"/>
  <c r="E274"/>
  <c r="D274"/>
  <c r="D273" s="1"/>
  <c r="E273"/>
  <c r="F272"/>
  <c r="F271"/>
  <c r="F270"/>
  <c r="E269"/>
  <c r="D269"/>
  <c r="F268"/>
  <c r="F267"/>
  <c r="F266"/>
  <c r="F265"/>
  <c r="F264"/>
  <c r="E263"/>
  <c r="D263"/>
  <c r="F263" s="1"/>
  <c r="D262"/>
  <c r="F261"/>
  <c r="F260"/>
  <c r="F259"/>
  <c r="F258"/>
  <c r="E257"/>
  <c r="D257"/>
  <c r="F257" s="1"/>
  <c r="F256"/>
  <c r="F255"/>
  <c r="E254"/>
  <c r="D254"/>
  <c r="F254" s="1"/>
  <c r="F253"/>
  <c r="F252"/>
  <c r="F251"/>
  <c r="E250"/>
  <c r="D250"/>
  <c r="F250" s="1"/>
  <c r="F249"/>
  <c r="F248"/>
  <c r="F247"/>
  <c r="E246"/>
  <c r="D246"/>
  <c r="F246" s="1"/>
  <c r="F245"/>
  <c r="F244"/>
  <c r="F243"/>
  <c r="E242"/>
  <c r="D242"/>
  <c r="F242" s="1"/>
  <c r="F241"/>
  <c r="F240"/>
  <c r="F239"/>
  <c r="F238"/>
  <c r="E237"/>
  <c r="D237"/>
  <c r="F237" s="1"/>
  <c r="F236"/>
  <c r="F235"/>
  <c r="E234"/>
  <c r="D234"/>
  <c r="F234" s="1"/>
  <c r="F233"/>
  <c r="F232"/>
  <c r="E231"/>
  <c r="D231"/>
  <c r="F231" s="1"/>
  <c r="D230"/>
  <c r="F230" s="1"/>
  <c r="F229"/>
  <c r="F228"/>
  <c r="F227"/>
  <c r="F226"/>
  <c r="E225"/>
  <c r="D225"/>
  <c r="F225" s="1"/>
  <c r="F224"/>
  <c r="F223"/>
  <c r="E222"/>
  <c r="D222"/>
  <c r="F222" s="1"/>
  <c r="E221"/>
  <c r="D221"/>
  <c r="F221" s="1"/>
  <c r="F220"/>
  <c r="F219"/>
  <c r="F218"/>
  <c r="F217"/>
  <c r="E216"/>
  <c r="D216"/>
  <c r="F215"/>
  <c r="F214"/>
  <c r="F213"/>
  <c r="F212"/>
  <c r="F211"/>
  <c r="F210"/>
  <c r="F209"/>
  <c r="E208"/>
  <c r="D208"/>
  <c r="F208" s="1"/>
  <c r="F207"/>
  <c r="F206"/>
  <c r="F205"/>
  <c r="F204"/>
  <c r="E203"/>
  <c r="D203"/>
  <c r="F203" s="1"/>
  <c r="D202"/>
  <c r="F201"/>
  <c r="F200"/>
  <c r="F199"/>
  <c r="F198"/>
  <c r="F197"/>
  <c r="F196"/>
  <c r="F195"/>
  <c r="E194"/>
  <c r="D194"/>
  <c r="F194" s="1"/>
  <c r="F193"/>
  <c r="F192"/>
  <c r="F191"/>
  <c r="F190"/>
  <c r="E189"/>
  <c r="D189"/>
  <c r="F189" s="1"/>
  <c r="F188"/>
  <c r="F187"/>
  <c r="F186"/>
  <c r="F185"/>
  <c r="F184"/>
  <c r="F183"/>
  <c r="F182"/>
  <c r="F181"/>
  <c r="F180"/>
  <c r="F179"/>
  <c r="E178"/>
  <c r="D174" i="1" s="1"/>
  <c r="D178" i="4"/>
  <c r="F177"/>
  <c r="F176"/>
  <c r="F175"/>
  <c r="F174"/>
  <c r="F173"/>
  <c r="F172"/>
  <c r="F171"/>
  <c r="E170"/>
  <c r="D170"/>
  <c r="F169"/>
  <c r="F168"/>
  <c r="F167"/>
  <c r="F166"/>
  <c r="E165"/>
  <c r="D165"/>
  <c r="F165" s="1"/>
  <c r="D164"/>
  <c r="F163"/>
  <c r="F162"/>
  <c r="F161"/>
  <c r="E160"/>
  <c r="D160"/>
  <c r="F160" s="1"/>
  <c r="F159"/>
  <c r="F158"/>
  <c r="F157"/>
  <c r="F156"/>
  <c r="F155"/>
  <c r="E154"/>
  <c r="D150" i="1" s="1"/>
  <c r="D154" i="4"/>
  <c r="E153"/>
  <c r="D149" i="1" s="1"/>
  <c r="F151" i="4"/>
  <c r="F150"/>
  <c r="F149"/>
  <c r="F148"/>
  <c r="F147"/>
  <c r="F146"/>
  <c r="F145"/>
  <c r="F144"/>
  <c r="F143"/>
  <c r="F142"/>
  <c r="E141"/>
  <c r="E140" s="1"/>
  <c r="D141"/>
  <c r="F141" s="1"/>
  <c r="D140"/>
  <c r="F140" s="1"/>
  <c r="F139"/>
  <c r="F138"/>
  <c r="F137"/>
  <c r="F136"/>
  <c r="E135"/>
  <c r="E134" s="1"/>
  <c r="D135"/>
  <c r="D134"/>
  <c r="F134" s="1"/>
  <c r="F133"/>
  <c r="F132"/>
  <c r="F131"/>
  <c r="F130"/>
  <c r="E129"/>
  <c r="D129"/>
  <c r="F128"/>
  <c r="F127"/>
  <c r="E126"/>
  <c r="D126"/>
  <c r="F126" s="1"/>
  <c r="E125"/>
  <c r="F124"/>
  <c r="F123"/>
  <c r="F122"/>
  <c r="F121"/>
  <c r="E120"/>
  <c r="D120"/>
  <c r="F120" s="1"/>
  <c r="F119"/>
  <c r="F118"/>
  <c r="F117"/>
  <c r="F116"/>
  <c r="F115"/>
  <c r="F114"/>
  <c r="F113"/>
  <c r="E112"/>
  <c r="D112"/>
  <c r="F112" s="1"/>
  <c r="F111"/>
  <c r="F110"/>
  <c r="F109"/>
  <c r="F108"/>
  <c r="E107"/>
  <c r="E106" s="1"/>
  <c r="D107"/>
  <c r="F107" s="1"/>
  <c r="D106"/>
  <c r="F106" s="1"/>
  <c r="F105"/>
  <c r="F104"/>
  <c r="F103"/>
  <c r="F102"/>
  <c r="F101"/>
  <c r="F100"/>
  <c r="F99"/>
  <c r="E98"/>
  <c r="D98"/>
  <c r="F98" s="1"/>
  <c r="F97"/>
  <c r="F96"/>
  <c r="F95"/>
  <c r="F94"/>
  <c r="F93"/>
  <c r="F92"/>
  <c r="E91"/>
  <c r="D91"/>
  <c r="F91" s="1"/>
  <c r="F90"/>
  <c r="F89"/>
  <c r="F88"/>
  <c r="F87"/>
  <c r="F86"/>
  <c r="F85"/>
  <c r="F84"/>
  <c r="E83"/>
  <c r="E82" s="1"/>
  <c r="D83"/>
  <c r="D82"/>
  <c r="F82" s="1"/>
  <c r="F81"/>
  <c r="F80"/>
  <c r="F79"/>
  <c r="F78"/>
  <c r="E77"/>
  <c r="D77"/>
  <c r="F77" s="1"/>
  <c r="F76"/>
  <c r="F75"/>
  <c r="E74"/>
  <c r="D74"/>
  <c r="F74" s="1"/>
  <c r="F73"/>
  <c r="F72"/>
  <c r="E71"/>
  <c r="D71"/>
  <c r="F71" s="1"/>
  <c r="F70"/>
  <c r="F69"/>
  <c r="E68"/>
  <c r="E49" s="1"/>
  <c r="D45" i="1" s="1"/>
  <c r="D68" i="4"/>
  <c r="F67"/>
  <c r="F66"/>
  <c r="F65"/>
  <c r="E64"/>
  <c r="D64"/>
  <c r="F64" s="1"/>
  <c r="F63"/>
  <c r="F62"/>
  <c r="E61"/>
  <c r="D61"/>
  <c r="F61" s="1"/>
  <c r="F60"/>
  <c r="F59"/>
  <c r="E58"/>
  <c r="D58"/>
  <c r="F58" s="1"/>
  <c r="F57"/>
  <c r="F56"/>
  <c r="F55"/>
  <c r="F54"/>
  <c r="E53"/>
  <c r="D53"/>
  <c r="F53" s="1"/>
  <c r="F52"/>
  <c r="F51"/>
  <c r="E50"/>
  <c r="D50"/>
  <c r="F50" s="1"/>
  <c r="F48"/>
  <c r="F47"/>
  <c r="F46"/>
  <c r="F45"/>
  <c r="E44"/>
  <c r="D44"/>
  <c r="F44" s="1"/>
  <c r="E43"/>
  <c r="F42"/>
  <c r="F41"/>
  <c r="F40"/>
  <c r="E39"/>
  <c r="D39"/>
  <c r="F39" s="1"/>
  <c r="F38"/>
  <c r="F37"/>
  <c r="E36"/>
  <c r="D36"/>
  <c r="F36" s="1"/>
  <c r="F35"/>
  <c r="F34"/>
  <c r="F33"/>
  <c r="F32"/>
  <c r="F31"/>
  <c r="F30"/>
  <c r="E29"/>
  <c r="D29"/>
  <c r="F29" s="1"/>
  <c r="F28"/>
  <c r="F27"/>
  <c r="F26"/>
  <c r="F25"/>
  <c r="F24"/>
  <c r="E23"/>
  <c r="D23"/>
  <c r="F23" s="1"/>
  <c r="F22"/>
  <c r="F21"/>
  <c r="F20"/>
  <c r="F19"/>
  <c r="F18"/>
  <c r="E17"/>
  <c r="D17"/>
  <c r="F17" s="1"/>
  <c r="F16"/>
  <c r="F15"/>
  <c r="F14"/>
  <c r="F13"/>
  <c r="F12"/>
  <c r="F11"/>
  <c r="F10"/>
  <c r="F9"/>
  <c r="E8"/>
  <c r="D8"/>
  <c r="F8" s="1"/>
  <c r="E7"/>
  <c r="I41" i="3"/>
  <c r="G41"/>
  <c r="B41"/>
  <c r="G40"/>
  <c r="B40"/>
  <c r="G39"/>
  <c r="B39"/>
  <c r="H38"/>
  <c r="G38"/>
  <c r="B38"/>
  <c r="I36"/>
  <c r="H36"/>
  <c r="G36"/>
  <c r="B36"/>
  <c r="I35"/>
  <c r="H35"/>
  <c r="G35"/>
  <c r="B35"/>
  <c r="I34"/>
  <c r="H34"/>
  <c r="G34"/>
  <c r="B34"/>
  <c r="H33"/>
  <c r="G33"/>
  <c r="B33"/>
  <c r="G31"/>
  <c r="B31"/>
  <c r="I30"/>
  <c r="H30"/>
  <c r="G30"/>
  <c r="B30"/>
  <c r="I29"/>
  <c r="H29"/>
  <c r="G29"/>
  <c r="B29"/>
  <c r="H28"/>
  <c r="G28"/>
  <c r="B28"/>
  <c r="H27"/>
  <c r="G27"/>
  <c r="B27"/>
  <c r="H25"/>
  <c r="G25"/>
  <c r="B25"/>
  <c r="G24"/>
  <c r="B24"/>
  <c r="G23"/>
  <c r="B23"/>
  <c r="H22"/>
  <c r="G22"/>
  <c r="B22"/>
  <c r="G20"/>
  <c r="B20"/>
  <c r="G19"/>
  <c r="B19"/>
  <c r="G18"/>
  <c r="B18"/>
  <c r="G17"/>
  <c r="B17"/>
  <c r="H10" a="1"/>
  <c r="H10" s="1"/>
  <c r="L3" i="9" s="1"/>
  <c r="C1686" i="1"/>
  <c r="C1685"/>
  <c r="C1684"/>
  <c r="C1683"/>
  <c r="C1682"/>
  <c r="C1681"/>
  <c r="C1680"/>
  <c r="C1679"/>
  <c r="C1678"/>
  <c r="C1677"/>
  <c r="C1676"/>
  <c r="C1675"/>
  <c r="C1674"/>
  <c r="C1673"/>
  <c r="C1672"/>
  <c r="C1671"/>
  <c r="C1670"/>
  <c r="C1669"/>
  <c r="C1668"/>
  <c r="C1667"/>
  <c r="C1666"/>
  <c r="C1665"/>
  <c r="C1664"/>
  <c r="C1663"/>
  <c r="C1662"/>
  <c r="C1661"/>
  <c r="C1660"/>
  <c r="C1659"/>
  <c r="C1658"/>
  <c r="C1657"/>
  <c r="C1656"/>
  <c r="C1655"/>
  <c r="C1654"/>
  <c r="C1653"/>
  <c r="C1652"/>
  <c r="C1651"/>
  <c r="C1650"/>
  <c r="C1649"/>
  <c r="C1648"/>
  <c r="C1647"/>
  <c r="C1646"/>
  <c r="C1645"/>
  <c r="C1644"/>
  <c r="C1643"/>
  <c r="C1642"/>
  <c r="C1641"/>
  <c r="C1640"/>
  <c r="C1639"/>
  <c r="C1638"/>
  <c r="C1637"/>
  <c r="C1636"/>
  <c r="C1635"/>
  <c r="C1634"/>
  <c r="C1633"/>
  <c r="C1632"/>
  <c r="C1631"/>
  <c r="C1630"/>
  <c r="C1629"/>
  <c r="C1627"/>
  <c r="C1626"/>
  <c r="C1625"/>
  <c r="C1624"/>
  <c r="C1623"/>
  <c r="C1620"/>
  <c r="G1619"/>
  <c r="C1619"/>
  <c r="H1619" s="1"/>
  <c r="C1618"/>
  <c r="C1617"/>
  <c r="C1616"/>
  <c r="G1615"/>
  <c r="C1615"/>
  <c r="H1615" s="1"/>
  <c r="C1614"/>
  <c r="C1613"/>
  <c r="C1612"/>
  <c r="G1611"/>
  <c r="C1611"/>
  <c r="H1611" s="1"/>
  <c r="C1610"/>
  <c r="C1609"/>
  <c r="C1608"/>
  <c r="C1607"/>
  <c r="H1607" s="1"/>
  <c r="C1606"/>
  <c r="C1605"/>
  <c r="C1604"/>
  <c r="G1603"/>
  <c r="C1603"/>
  <c r="H1603" s="1"/>
  <c r="C1602"/>
  <c r="C1601"/>
  <c r="C1600"/>
  <c r="G1599"/>
  <c r="C1599"/>
  <c r="H1599" s="1"/>
  <c r="C1598"/>
  <c r="C1597"/>
  <c r="C1596"/>
  <c r="G1595"/>
  <c r="C1595"/>
  <c r="H1595" s="1"/>
  <c r="C1594"/>
  <c r="C1593"/>
  <c r="C1592"/>
  <c r="C1591"/>
  <c r="H1591" s="1"/>
  <c r="C1590"/>
  <c r="C1589"/>
  <c r="C1588"/>
  <c r="C1587"/>
  <c r="H1587" s="1"/>
  <c r="C1586"/>
  <c r="C1585"/>
  <c r="C1584"/>
  <c r="C1582"/>
  <c r="D1581"/>
  <c r="C1581"/>
  <c r="D1580"/>
  <c r="C1580"/>
  <c r="D1579"/>
  <c r="C1579"/>
  <c r="D1578"/>
  <c r="C1578"/>
  <c r="D1577"/>
  <c r="C1577"/>
  <c r="H1577" s="1"/>
  <c r="D1576"/>
  <c r="C1576"/>
  <c r="D1575"/>
  <c r="C1575"/>
  <c r="D1574"/>
  <c r="C1574"/>
  <c r="D1573"/>
  <c r="C1573"/>
  <c r="D1572"/>
  <c r="C1572"/>
  <c r="H1572" s="1"/>
  <c r="D1571"/>
  <c r="C1571"/>
  <c r="H1571" s="1"/>
  <c r="D1570"/>
  <c r="C1570"/>
  <c r="D1569"/>
  <c r="C1569"/>
  <c r="D1568"/>
  <c r="C1568"/>
  <c r="D1567"/>
  <c r="C1567"/>
  <c r="D1566"/>
  <c r="C1566"/>
  <c r="D1565"/>
  <c r="C1565"/>
  <c r="D1564"/>
  <c r="C1564"/>
  <c r="D1563"/>
  <c r="C1563"/>
  <c r="H1563" s="1"/>
  <c r="D1562"/>
  <c r="C1562"/>
  <c r="D1561"/>
  <c r="C1561"/>
  <c r="D1560"/>
  <c r="C1560"/>
  <c r="D1559"/>
  <c r="C1559"/>
  <c r="D1558"/>
  <c r="C1558"/>
  <c r="D1557"/>
  <c r="C1557"/>
  <c r="D1556"/>
  <c r="C1556"/>
  <c r="H1556" s="1"/>
  <c r="D1555"/>
  <c r="C1555"/>
  <c r="H1555" s="1"/>
  <c r="D1554"/>
  <c r="C1554"/>
  <c r="D1553"/>
  <c r="C1553"/>
  <c r="D1552"/>
  <c r="C1552"/>
  <c r="D1551"/>
  <c r="C1551"/>
  <c r="D1550"/>
  <c r="C1550"/>
  <c r="D1549"/>
  <c r="C1549"/>
  <c r="D1548"/>
  <c r="C1548"/>
  <c r="D1547"/>
  <c r="C1547"/>
  <c r="D1546"/>
  <c r="H1546" s="1"/>
  <c r="C1546"/>
  <c r="D1545"/>
  <c r="H1545" s="1"/>
  <c r="C1545"/>
  <c r="D1544"/>
  <c r="C1544"/>
  <c r="J1544" s="1"/>
  <c r="D1543"/>
  <c r="C1543"/>
  <c r="D1542"/>
  <c r="H1542" s="1"/>
  <c r="C1542"/>
  <c r="D1541"/>
  <c r="H1541" s="1"/>
  <c r="C1541"/>
  <c r="D1540"/>
  <c r="C1540"/>
  <c r="D1539"/>
  <c r="C1539"/>
  <c r="D1538"/>
  <c r="C1538"/>
  <c r="D1536"/>
  <c r="H1536" s="1"/>
  <c r="C1536"/>
  <c r="D1535"/>
  <c r="C1535"/>
  <c r="G1535" s="1"/>
  <c r="D1534"/>
  <c r="C1534"/>
  <c r="D1533"/>
  <c r="C1533"/>
  <c r="D1532"/>
  <c r="H1532" s="1"/>
  <c r="C1532"/>
  <c r="D1531"/>
  <c r="C1531"/>
  <c r="G1531" s="1"/>
  <c r="D1530"/>
  <c r="C1530"/>
  <c r="D1529"/>
  <c r="C1529"/>
  <c r="D1528"/>
  <c r="H1528" s="1"/>
  <c r="C1528"/>
  <c r="D1527"/>
  <c r="C1527"/>
  <c r="G1527" s="1"/>
  <c r="D1526"/>
  <c r="C1526"/>
  <c r="D1525"/>
  <c r="C1525"/>
  <c r="D1524"/>
  <c r="H1524" s="1"/>
  <c r="C1524"/>
  <c r="D1523"/>
  <c r="C1523"/>
  <c r="G1523" s="1"/>
  <c r="D1522"/>
  <c r="C1522"/>
  <c r="D1521"/>
  <c r="C1521"/>
  <c r="D1520"/>
  <c r="H1520" s="1"/>
  <c r="C1520"/>
  <c r="D1519"/>
  <c r="C1519"/>
  <c r="G1519" s="1"/>
  <c r="D1518"/>
  <c r="C1518"/>
  <c r="D1517"/>
  <c r="C1517"/>
  <c r="D1516"/>
  <c r="H1516" s="1"/>
  <c r="C1516"/>
  <c r="D1515"/>
  <c r="C1515"/>
  <c r="G1515" s="1"/>
  <c r="D1514"/>
  <c r="C1514"/>
  <c r="D1513"/>
  <c r="C1513"/>
  <c r="D1512"/>
  <c r="H1512" s="1"/>
  <c r="C1512"/>
  <c r="D1511"/>
  <c r="C1511"/>
  <c r="D1510"/>
  <c r="C1510"/>
  <c r="D1509"/>
  <c r="C1509"/>
  <c r="D1508"/>
  <c r="H1508" s="1"/>
  <c r="C1508"/>
  <c r="D1507"/>
  <c r="C1507"/>
  <c r="G1507" s="1"/>
  <c r="D1506"/>
  <c r="C1506"/>
  <c r="D1505"/>
  <c r="C1505"/>
  <c r="D1504"/>
  <c r="H1504" s="1"/>
  <c r="C1504"/>
  <c r="D1503"/>
  <c r="C1503"/>
  <c r="G1503" s="1"/>
  <c r="D1502"/>
  <c r="C1502"/>
  <c r="D1501"/>
  <c r="C1501"/>
  <c r="D1500"/>
  <c r="H1500" s="1"/>
  <c r="C1500"/>
  <c r="D1499"/>
  <c r="C1499"/>
  <c r="G1499" s="1"/>
  <c r="D1498"/>
  <c r="C1498"/>
  <c r="D1497"/>
  <c r="C1497"/>
  <c r="D1496"/>
  <c r="H1496" s="1"/>
  <c r="C1496"/>
  <c r="D1495"/>
  <c r="C1495"/>
  <c r="G1495" s="1"/>
  <c r="D1494"/>
  <c r="C1494"/>
  <c r="D1493"/>
  <c r="C1493"/>
  <c r="D1492"/>
  <c r="H1492" s="1"/>
  <c r="C1492"/>
  <c r="D1491"/>
  <c r="C1491"/>
  <c r="G1491" s="1"/>
  <c r="D1490"/>
  <c r="C1490"/>
  <c r="D1489"/>
  <c r="C1489"/>
  <c r="D1488"/>
  <c r="H1488" s="1"/>
  <c r="C1488"/>
  <c r="D1487"/>
  <c r="C1487"/>
  <c r="G1487" s="1"/>
  <c r="D1486"/>
  <c r="C1486"/>
  <c r="C1485"/>
  <c r="H1485" s="1"/>
  <c r="D1484"/>
  <c r="C1484"/>
  <c r="D1483"/>
  <c r="C1483"/>
  <c r="D1482"/>
  <c r="H1482" s="1"/>
  <c r="C1482"/>
  <c r="D1481"/>
  <c r="C1481"/>
  <c r="G1481" s="1"/>
  <c r="D1480"/>
  <c r="C1480"/>
  <c r="D1479"/>
  <c r="C1479"/>
  <c r="D1478"/>
  <c r="H1478" s="1"/>
  <c r="C1478"/>
  <c r="D1477"/>
  <c r="C1477"/>
  <c r="G1477" s="1"/>
  <c r="D1476"/>
  <c r="C1476"/>
  <c r="D1475"/>
  <c r="C1475"/>
  <c r="D1474"/>
  <c r="H1474" s="1"/>
  <c r="C1474"/>
  <c r="D1473"/>
  <c r="C1473"/>
  <c r="G1473" s="1"/>
  <c r="D1472"/>
  <c r="C1472"/>
  <c r="D1471"/>
  <c r="C1471"/>
  <c r="D1470"/>
  <c r="H1470" s="1"/>
  <c r="C1470"/>
  <c r="D1469"/>
  <c r="C1469"/>
  <c r="G1469" s="1"/>
  <c r="D1468"/>
  <c r="C1468"/>
  <c r="D1467"/>
  <c r="C1467"/>
  <c r="D1466"/>
  <c r="H1466" s="1"/>
  <c r="C1466"/>
  <c r="D1465"/>
  <c r="C1465"/>
  <c r="G1465" s="1"/>
  <c r="D1464"/>
  <c r="C1464"/>
  <c r="D1463"/>
  <c r="C1463"/>
  <c r="D1462"/>
  <c r="H1462" s="1"/>
  <c r="C1462"/>
  <c r="D1461"/>
  <c r="C1461"/>
  <c r="G1461" s="1"/>
  <c r="D1460"/>
  <c r="C1460"/>
  <c r="D1459"/>
  <c r="C1459"/>
  <c r="D1458"/>
  <c r="H1458" s="1"/>
  <c r="C1458"/>
  <c r="D1457"/>
  <c r="C1457"/>
  <c r="G1457" s="1"/>
  <c r="D1456"/>
  <c r="C1456"/>
  <c r="D1455"/>
  <c r="C1455"/>
  <c r="D1454"/>
  <c r="H1454" s="1"/>
  <c r="C1454"/>
  <c r="D1453"/>
  <c r="C1453"/>
  <c r="G1453" s="1"/>
  <c r="D1452"/>
  <c r="C1452"/>
  <c r="D1451"/>
  <c r="C1451"/>
  <c r="D1450"/>
  <c r="H1450" s="1"/>
  <c r="C1450"/>
  <c r="D1449"/>
  <c r="C1449"/>
  <c r="G1449" s="1"/>
  <c r="D1448"/>
  <c r="C1448"/>
  <c r="D1447"/>
  <c r="C1447"/>
  <c r="D1446"/>
  <c r="H1446" s="1"/>
  <c r="C1446"/>
  <c r="D1445"/>
  <c r="C1445"/>
  <c r="G1445" s="1"/>
  <c r="D1444"/>
  <c r="C1444"/>
  <c r="D1443"/>
  <c r="C1443"/>
  <c r="D1442"/>
  <c r="H1442" s="1"/>
  <c r="C1442"/>
  <c r="D1441"/>
  <c r="C1441"/>
  <c r="G1441" s="1"/>
  <c r="D1440"/>
  <c r="C1440"/>
  <c r="D1439"/>
  <c r="C1439"/>
  <c r="D1438"/>
  <c r="H1438" s="1"/>
  <c r="C1438"/>
  <c r="D1437"/>
  <c r="C1437"/>
  <c r="G1437" s="1"/>
  <c r="D1436"/>
  <c r="C1436"/>
  <c r="D1435"/>
  <c r="C1435"/>
  <c r="D1434"/>
  <c r="H1434" s="1"/>
  <c r="C1434"/>
  <c r="D1433"/>
  <c r="C1433"/>
  <c r="G1433" s="1"/>
  <c r="D1432"/>
  <c r="C1432"/>
  <c r="D1431"/>
  <c r="C1431"/>
  <c r="D1430"/>
  <c r="H1430" s="1"/>
  <c r="C1430"/>
  <c r="D1429"/>
  <c r="C1429"/>
  <c r="G1429" s="1"/>
  <c r="D1428"/>
  <c r="C1428"/>
  <c r="D1427"/>
  <c r="C1427"/>
  <c r="D1426"/>
  <c r="H1426" s="1"/>
  <c r="C1426"/>
  <c r="D1425"/>
  <c r="C1425"/>
  <c r="G1425" s="1"/>
  <c r="D1424"/>
  <c r="C1424"/>
  <c r="D1423"/>
  <c r="C1423"/>
  <c r="D1422"/>
  <c r="H1422" s="1"/>
  <c r="C1422"/>
  <c r="D1421"/>
  <c r="C1421"/>
  <c r="G1421" s="1"/>
  <c r="D1420"/>
  <c r="C1420"/>
  <c r="D1419"/>
  <c r="C1419"/>
  <c r="D1418"/>
  <c r="H1418" s="1"/>
  <c r="C1418"/>
  <c r="D1417"/>
  <c r="C1417"/>
  <c r="G1417" s="1"/>
  <c r="D1416"/>
  <c r="C1416"/>
  <c r="D1415"/>
  <c r="C1415"/>
  <c r="D1414"/>
  <c r="H1414" s="1"/>
  <c r="C1414"/>
  <c r="D1413"/>
  <c r="C1413"/>
  <c r="G1413" s="1"/>
  <c r="D1412"/>
  <c r="C1412"/>
  <c r="D1411"/>
  <c r="C1411"/>
  <c r="D1410"/>
  <c r="H1410" s="1"/>
  <c r="C1410"/>
  <c r="D1409"/>
  <c r="C1409"/>
  <c r="G1409" s="1"/>
  <c r="D1408"/>
  <c r="C1408"/>
  <c r="D1407"/>
  <c r="C1407"/>
  <c r="D1406"/>
  <c r="H1406" s="1"/>
  <c r="C1406"/>
  <c r="D1405"/>
  <c r="C1405"/>
  <c r="G1405" s="1"/>
  <c r="D1404"/>
  <c r="C1404"/>
  <c r="D1403"/>
  <c r="C1403"/>
  <c r="D1402"/>
  <c r="H1402" s="1"/>
  <c r="C1402"/>
  <c r="D1401"/>
  <c r="C1401"/>
  <c r="H1401" s="1"/>
  <c r="D1400"/>
  <c r="C1400"/>
  <c r="D1399"/>
  <c r="C1399"/>
  <c r="D1398"/>
  <c r="H1398" s="1"/>
  <c r="C1398"/>
  <c r="D1397"/>
  <c r="C1397"/>
  <c r="G1397" s="1"/>
  <c r="D1396"/>
  <c r="C1396"/>
  <c r="D1395"/>
  <c r="C1395"/>
  <c r="D1394"/>
  <c r="H1394" s="1"/>
  <c r="C1394"/>
  <c r="D1393"/>
  <c r="C1393"/>
  <c r="G1393" s="1"/>
  <c r="D1392"/>
  <c r="C1392"/>
  <c r="D1391"/>
  <c r="C1391"/>
  <c r="D1390"/>
  <c r="C1390"/>
  <c r="D1389"/>
  <c r="C1389"/>
  <c r="D1388"/>
  <c r="C1388"/>
  <c r="D1387"/>
  <c r="C1387"/>
  <c r="D1386"/>
  <c r="H1386" s="1"/>
  <c r="C1386"/>
  <c r="D1385"/>
  <c r="C1385"/>
  <c r="D1384"/>
  <c r="C1384"/>
  <c r="D1383"/>
  <c r="C1383"/>
  <c r="D1382"/>
  <c r="H1382" s="1"/>
  <c r="C1382"/>
  <c r="D1381"/>
  <c r="C1381"/>
  <c r="G1381" s="1"/>
  <c r="D1380"/>
  <c r="C1380"/>
  <c r="D1379"/>
  <c r="C1379"/>
  <c r="D1378"/>
  <c r="H1378" s="1"/>
  <c r="C1378"/>
  <c r="D1377"/>
  <c r="C1377"/>
  <c r="G1377" s="1"/>
  <c r="D1376"/>
  <c r="C1376"/>
  <c r="D1375"/>
  <c r="C1375"/>
  <c r="D1374"/>
  <c r="H1374" s="1"/>
  <c r="C1374"/>
  <c r="D1373"/>
  <c r="C1373"/>
  <c r="G1373" s="1"/>
  <c r="D1372"/>
  <c r="C1372"/>
  <c r="D1371"/>
  <c r="C1371"/>
  <c r="D1370"/>
  <c r="H1370" s="1"/>
  <c r="C1370"/>
  <c r="D1369"/>
  <c r="C1369"/>
  <c r="G1369" s="1"/>
  <c r="D1368"/>
  <c r="C1368"/>
  <c r="D1367"/>
  <c r="C1367"/>
  <c r="D1366"/>
  <c r="H1366" s="1"/>
  <c r="C1366"/>
  <c r="D1365"/>
  <c r="C1365"/>
  <c r="G1365" s="1"/>
  <c r="D1364"/>
  <c r="C1364"/>
  <c r="D1363"/>
  <c r="C1363"/>
  <c r="D1362"/>
  <c r="H1362" s="1"/>
  <c r="C1362"/>
  <c r="D1361"/>
  <c r="C1361"/>
  <c r="G1361" s="1"/>
  <c r="D1360"/>
  <c r="C1360"/>
  <c r="D1359"/>
  <c r="C1359"/>
  <c r="D1358"/>
  <c r="H1358" s="1"/>
  <c r="C1358"/>
  <c r="D1357"/>
  <c r="C1357"/>
  <c r="G1357" s="1"/>
  <c r="D1356"/>
  <c r="C1356"/>
  <c r="D1355"/>
  <c r="C1355"/>
  <c r="D1354"/>
  <c r="H1354" s="1"/>
  <c r="C1354"/>
  <c r="D1353"/>
  <c r="C1353"/>
  <c r="G1353" s="1"/>
  <c r="D1352"/>
  <c r="C1352"/>
  <c r="D1351"/>
  <c r="C1351"/>
  <c r="D1350"/>
  <c r="H1350" s="1"/>
  <c r="C1350"/>
  <c r="D1349"/>
  <c r="C1349"/>
  <c r="G1349" s="1"/>
  <c r="D1348"/>
  <c r="C1348"/>
  <c r="D1347"/>
  <c r="C1347"/>
  <c r="D1346"/>
  <c r="H1346" s="1"/>
  <c r="C1346"/>
  <c r="D1345"/>
  <c r="C1345"/>
  <c r="G1345" s="1"/>
  <c r="D1344"/>
  <c r="C1344"/>
  <c r="D1343"/>
  <c r="C1343"/>
  <c r="D1342"/>
  <c r="H1342" s="1"/>
  <c r="C1342"/>
  <c r="D1341"/>
  <c r="C1341"/>
  <c r="G1341" s="1"/>
  <c r="D1340"/>
  <c r="C1340"/>
  <c r="D1339"/>
  <c r="C1339"/>
  <c r="D1338"/>
  <c r="H1338" s="1"/>
  <c r="C1338"/>
  <c r="D1337"/>
  <c r="C1337"/>
  <c r="G1337" s="1"/>
  <c r="D1336"/>
  <c r="C1336"/>
  <c r="D1335"/>
  <c r="C1335"/>
  <c r="D1334"/>
  <c r="H1334" s="1"/>
  <c r="C1334"/>
  <c r="D1333"/>
  <c r="C1333"/>
  <c r="G1333" s="1"/>
  <c r="D1332"/>
  <c r="C1332"/>
  <c r="D1331"/>
  <c r="C1331"/>
  <c r="D1330"/>
  <c r="H1330" s="1"/>
  <c r="C1330"/>
  <c r="D1329"/>
  <c r="C1329"/>
  <c r="D1328"/>
  <c r="C1328"/>
  <c r="D1327"/>
  <c r="C1327"/>
  <c r="D1326"/>
  <c r="C1326"/>
  <c r="D1325"/>
  <c r="C1325"/>
  <c r="D1324"/>
  <c r="C1324"/>
  <c r="D1323"/>
  <c r="C1323"/>
  <c r="D1322"/>
  <c r="C1322"/>
  <c r="D1321"/>
  <c r="C1321"/>
  <c r="D1320"/>
  <c r="C1320"/>
  <c r="D1319"/>
  <c r="C1319"/>
  <c r="D1318"/>
  <c r="C1318"/>
  <c r="D1317"/>
  <c r="C1317"/>
  <c r="D1316"/>
  <c r="C1316"/>
  <c r="D1315"/>
  <c r="C1315"/>
  <c r="D1314"/>
  <c r="C1314"/>
  <c r="D1313"/>
  <c r="C1313"/>
  <c r="D1312"/>
  <c r="C1312"/>
  <c r="D1311"/>
  <c r="C1311"/>
  <c r="D1310"/>
  <c r="C1310"/>
  <c r="D1309"/>
  <c r="C1309"/>
  <c r="D1308"/>
  <c r="C1308"/>
  <c r="D1307"/>
  <c r="C1307"/>
  <c r="D1306"/>
  <c r="C1306"/>
  <c r="D1305"/>
  <c r="C1305"/>
  <c r="D1304"/>
  <c r="C1304"/>
  <c r="D1303"/>
  <c r="C1303"/>
  <c r="D1302"/>
  <c r="C1302"/>
  <c r="D1301"/>
  <c r="C1301"/>
  <c r="D1300"/>
  <c r="C1300"/>
  <c r="D1299"/>
  <c r="C1299"/>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C1259"/>
  <c r="D1258"/>
  <c r="C1258"/>
  <c r="D1257"/>
  <c r="C1257"/>
  <c r="D1256"/>
  <c r="C1256"/>
  <c r="C1255"/>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D1236"/>
  <c r="C1236"/>
  <c r="D1235"/>
  <c r="C1235"/>
  <c r="D1234"/>
  <c r="C1234"/>
  <c r="D1233"/>
  <c r="C1233"/>
  <c r="D1232"/>
  <c r="C1232"/>
  <c r="D1231"/>
  <c r="C1231"/>
  <c r="D1230"/>
  <c r="C1230"/>
  <c r="D1229"/>
  <c r="C1229"/>
  <c r="D1228"/>
  <c r="C1228"/>
  <c r="D1227"/>
  <c r="C1227"/>
  <c r="D1226"/>
  <c r="C1226"/>
  <c r="D1225"/>
  <c r="C1225"/>
  <c r="D1224"/>
  <c r="C1224"/>
  <c r="D1223"/>
  <c r="C1223"/>
  <c r="D1222"/>
  <c r="C1222"/>
  <c r="D1221"/>
  <c r="C1221"/>
  <c r="D1220"/>
  <c r="C1220"/>
  <c r="D1219"/>
  <c r="C1219"/>
  <c r="D1218"/>
  <c r="C1218"/>
  <c r="D1217"/>
  <c r="C1217"/>
  <c r="D1216"/>
  <c r="C1216"/>
  <c r="D1215"/>
  <c r="C1215"/>
  <c r="D1214"/>
  <c r="C1214"/>
  <c r="D1213"/>
  <c r="C1213"/>
  <c r="D1212"/>
  <c r="C1212"/>
  <c r="D1211"/>
  <c r="C1211"/>
  <c r="D1210"/>
  <c r="C1210"/>
  <c r="D1209"/>
  <c r="C1209"/>
  <c r="D1208"/>
  <c r="C1208"/>
  <c r="D1207"/>
  <c r="C1207"/>
  <c r="D1206"/>
  <c r="C1206"/>
  <c r="D1205"/>
  <c r="C1205"/>
  <c r="D1204"/>
  <c r="C1204"/>
  <c r="D1203"/>
  <c r="C1203"/>
  <c r="D1202"/>
  <c r="C1202"/>
  <c r="D1201"/>
  <c r="C1201"/>
  <c r="D1200"/>
  <c r="C1200"/>
  <c r="D1199"/>
  <c r="C1199"/>
  <c r="D1198"/>
  <c r="C1198"/>
  <c r="D1197"/>
  <c r="C1197"/>
  <c r="D1196"/>
  <c r="C1196"/>
  <c r="D1195"/>
  <c r="C1195"/>
  <c r="D1194"/>
  <c r="C1194"/>
  <c r="D1193"/>
  <c r="C1193"/>
  <c r="D1192"/>
  <c r="C1192"/>
  <c r="D1191"/>
  <c r="C1191"/>
  <c r="D1190"/>
  <c r="C1190"/>
  <c r="D1189"/>
  <c r="C1189"/>
  <c r="D1188"/>
  <c r="C1188"/>
  <c r="D1187"/>
  <c r="C1187"/>
  <c r="D1186"/>
  <c r="C1186"/>
  <c r="D1185"/>
  <c r="C1185"/>
  <c r="D1184"/>
  <c r="C1184"/>
  <c r="D1183"/>
  <c r="C1183"/>
  <c r="D1182"/>
  <c r="C1182"/>
  <c r="D1179"/>
  <c r="C1179"/>
  <c r="D1178"/>
  <c r="C1178"/>
  <c r="D1177"/>
  <c r="C1177"/>
  <c r="D1176"/>
  <c r="C1176"/>
  <c r="D1175"/>
  <c r="C1175"/>
  <c r="D1174"/>
  <c r="C1174"/>
  <c r="D1173"/>
  <c r="C1173"/>
  <c r="D1172"/>
  <c r="C1172"/>
  <c r="D1171"/>
  <c r="C1171"/>
  <c r="D1170"/>
  <c r="C1170"/>
  <c r="D1169"/>
  <c r="C1169"/>
  <c r="D1168"/>
  <c r="C1168"/>
  <c r="D1167"/>
  <c r="C1167"/>
  <c r="D1166"/>
  <c r="C1166"/>
  <c r="D1165"/>
  <c r="C1165"/>
  <c r="D1164"/>
  <c r="C1164"/>
  <c r="D1163"/>
  <c r="C1163"/>
  <c r="D1162"/>
  <c r="C1162"/>
  <c r="D1161"/>
  <c r="C1161"/>
  <c r="D1160"/>
  <c r="C1160"/>
  <c r="D1159"/>
  <c r="C1159"/>
  <c r="D1158"/>
  <c r="C1158"/>
  <c r="D1157"/>
  <c r="C1157"/>
  <c r="D1156"/>
  <c r="C1156"/>
  <c r="D1155"/>
  <c r="C1155"/>
  <c r="D1154"/>
  <c r="C1154"/>
  <c r="D1153"/>
  <c r="C1153"/>
  <c r="C1152"/>
  <c r="D1151"/>
  <c r="C1151"/>
  <c r="H1151" s="1"/>
  <c r="D1150"/>
  <c r="C1150"/>
  <c r="H1150" s="1"/>
  <c r="D1149"/>
  <c r="C1149"/>
  <c r="H1149" s="1"/>
  <c r="D1148"/>
  <c r="C1148"/>
  <c r="H1148" s="1"/>
  <c r="D1147"/>
  <c r="C1147"/>
  <c r="H1147" s="1"/>
  <c r="D1146"/>
  <c r="C1146"/>
  <c r="H1146" s="1"/>
  <c r="D1145"/>
  <c r="C1145"/>
  <c r="H1145" s="1"/>
  <c r="D1144"/>
  <c r="C1144"/>
  <c r="H1144" s="1"/>
  <c r="D1143"/>
  <c r="C1143"/>
  <c r="H1143" s="1"/>
  <c r="D1142"/>
  <c r="C1142"/>
  <c r="H1142" s="1"/>
  <c r="D1141"/>
  <c r="C1141"/>
  <c r="H1141" s="1"/>
  <c r="D1140"/>
  <c r="C1140"/>
  <c r="H1140" s="1"/>
  <c r="D1139"/>
  <c r="C1139"/>
  <c r="H1139" s="1"/>
  <c r="D1138"/>
  <c r="C1138"/>
  <c r="H1138" s="1"/>
  <c r="D1137"/>
  <c r="C1137"/>
  <c r="H1137" s="1"/>
  <c r="D1136"/>
  <c r="C1136"/>
  <c r="H1136" s="1"/>
  <c r="D1135"/>
  <c r="C1135"/>
  <c r="H1135" s="1"/>
  <c r="D1134"/>
  <c r="C1134"/>
  <c r="H1134" s="1"/>
  <c r="D1133"/>
  <c r="C1133"/>
  <c r="H1133" s="1"/>
  <c r="D1132"/>
  <c r="C1132"/>
  <c r="H1132" s="1"/>
  <c r="D1131"/>
  <c r="C1131"/>
  <c r="H1131" s="1"/>
  <c r="D1130"/>
  <c r="C1130"/>
  <c r="H1130" s="1"/>
  <c r="D1129"/>
  <c r="C1129"/>
  <c r="H1129" s="1"/>
  <c r="D1128"/>
  <c r="C1128"/>
  <c r="H1128" s="1"/>
  <c r="D1127"/>
  <c r="C1127"/>
  <c r="H1127" s="1"/>
  <c r="D1126"/>
  <c r="C1126"/>
  <c r="H1126" s="1"/>
  <c r="D1125"/>
  <c r="C1125"/>
  <c r="H1125" s="1"/>
  <c r="D1124"/>
  <c r="C1124"/>
  <c r="H1124" s="1"/>
  <c r="D1123"/>
  <c r="C1123"/>
  <c r="H1123" s="1"/>
  <c r="D1122"/>
  <c r="C1122"/>
  <c r="H1122" s="1"/>
  <c r="D1121"/>
  <c r="C1121"/>
  <c r="H1121" s="1"/>
  <c r="D1120"/>
  <c r="C1120"/>
  <c r="H1120" s="1"/>
  <c r="D1119"/>
  <c r="C1119"/>
  <c r="H1119" s="1"/>
  <c r="D1118"/>
  <c r="C1118"/>
  <c r="H1118" s="1"/>
  <c r="D1117"/>
  <c r="C1117"/>
  <c r="H1117" s="1"/>
  <c r="D1116"/>
  <c r="C1116"/>
  <c r="H1116" s="1"/>
  <c r="D1115"/>
  <c r="C1115"/>
  <c r="H1115" s="1"/>
  <c r="D1114"/>
  <c r="C1114"/>
  <c r="H1114" s="1"/>
  <c r="D1113"/>
  <c r="C1113"/>
  <c r="H1113" s="1"/>
  <c r="D1112"/>
  <c r="C1112"/>
  <c r="H1112" s="1"/>
  <c r="D1111"/>
  <c r="C1111"/>
  <c r="H1111" s="1"/>
  <c r="D1110"/>
  <c r="C1110"/>
  <c r="H1110" s="1"/>
  <c r="D1109"/>
  <c r="C1109"/>
  <c r="H1109" s="1"/>
  <c r="D1108"/>
  <c r="C1108"/>
  <c r="H1108" s="1"/>
  <c r="D1107"/>
  <c r="C1107"/>
  <c r="H1107" s="1"/>
  <c r="D1106"/>
  <c r="C1106"/>
  <c r="H1106" s="1"/>
  <c r="D1105"/>
  <c r="C1105"/>
  <c r="H1105" s="1"/>
  <c r="D1104"/>
  <c r="C1104"/>
  <c r="H1104" s="1"/>
  <c r="D1103"/>
  <c r="C1103"/>
  <c r="H1103" s="1"/>
  <c r="D1102"/>
  <c r="C1102"/>
  <c r="H1102" s="1"/>
  <c r="D1101"/>
  <c r="C1101"/>
  <c r="H1101" s="1"/>
  <c r="D1100"/>
  <c r="C1100"/>
  <c r="H1100" s="1"/>
  <c r="D1099"/>
  <c r="C1099"/>
  <c r="H1099" s="1"/>
  <c r="D1098"/>
  <c r="C1098"/>
  <c r="H1098" s="1"/>
  <c r="D1097"/>
  <c r="C1097"/>
  <c r="H1097" s="1"/>
  <c r="D1096"/>
  <c r="C1096"/>
  <c r="H1096" s="1"/>
  <c r="D1095"/>
  <c r="C1095"/>
  <c r="H1095" s="1"/>
  <c r="D1094"/>
  <c r="C1094"/>
  <c r="H1094" s="1"/>
  <c r="D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C1075"/>
  <c r="D1073"/>
  <c r="C1073"/>
  <c r="H1073" s="1"/>
  <c r="D1072"/>
  <c r="C1072"/>
  <c r="H1072" s="1"/>
  <c r="D1071"/>
  <c r="C1071"/>
  <c r="H1071" s="1"/>
  <c r="D1070"/>
  <c r="C1070"/>
  <c r="H1070" s="1"/>
  <c r="D1069"/>
  <c r="C1069"/>
  <c r="H1069" s="1"/>
  <c r="D1068"/>
  <c r="C1068"/>
  <c r="H1068" s="1"/>
  <c r="D1067"/>
  <c r="C1067"/>
  <c r="H1067" s="1"/>
  <c r="D1066"/>
  <c r="C1066"/>
  <c r="H1066" s="1"/>
  <c r="D1065"/>
  <c r="C1065"/>
  <c r="H1065" s="1"/>
  <c r="D1064"/>
  <c r="C1064"/>
  <c r="H1064" s="1"/>
  <c r="D1063"/>
  <c r="C1063"/>
  <c r="H1063" s="1"/>
  <c r="D1062"/>
  <c r="C1062"/>
  <c r="D1061"/>
  <c r="C1061"/>
  <c r="H1061" s="1"/>
  <c r="D1060"/>
  <c r="C1060"/>
  <c r="D1059"/>
  <c r="C1059"/>
  <c r="H1059" s="1"/>
  <c r="D1058"/>
  <c r="C1058"/>
  <c r="H1058" s="1"/>
  <c r="D1057"/>
  <c r="C1057"/>
  <c r="H1057" s="1"/>
  <c r="D1056"/>
  <c r="C1056"/>
  <c r="H1056" s="1"/>
  <c r="D1055"/>
  <c r="C1055"/>
  <c r="H1055" s="1"/>
  <c r="D1054"/>
  <c r="C1054"/>
  <c r="H1054" s="1"/>
  <c r="D1053"/>
  <c r="C1053"/>
  <c r="H1053" s="1"/>
  <c r="D1052"/>
  <c r="C1052"/>
  <c r="H1052" s="1"/>
  <c r="D1051"/>
  <c r="C1051"/>
  <c r="H1051" s="1"/>
  <c r="D1050"/>
  <c r="C1050"/>
  <c r="H1050" s="1"/>
  <c r="D1049"/>
  <c r="C1049"/>
  <c r="H1049" s="1"/>
  <c r="D1048"/>
  <c r="C1048"/>
  <c r="H1048" s="1"/>
  <c r="D1047"/>
  <c r="C1047"/>
  <c r="H1047" s="1"/>
  <c r="D1046"/>
  <c r="C1046"/>
  <c r="H1046" s="1"/>
  <c r="D1045"/>
  <c r="C1045"/>
  <c r="H1045" s="1"/>
  <c r="D1044"/>
  <c r="C1044"/>
  <c r="H1044" s="1"/>
  <c r="D1043"/>
  <c r="C1043"/>
  <c r="H1043" s="1"/>
  <c r="D1042"/>
  <c r="C1042"/>
  <c r="H1042" s="1"/>
  <c r="D1041"/>
  <c r="C1041"/>
  <c r="D1040"/>
  <c r="C1040"/>
  <c r="D1039"/>
  <c r="C1039"/>
  <c r="H1039" s="1"/>
  <c r="D1038"/>
  <c r="C1038"/>
  <c r="H1038" s="1"/>
  <c r="D1037"/>
  <c r="C1037"/>
  <c r="H1037" s="1"/>
  <c r="D1036"/>
  <c r="C1036"/>
  <c r="H1036" s="1"/>
  <c r="D1035"/>
  <c r="C1035"/>
  <c r="H1035" s="1"/>
  <c r="D1034"/>
  <c r="C1034"/>
  <c r="H1034" s="1"/>
  <c r="D1033"/>
  <c r="C1033"/>
  <c r="H1033" s="1"/>
  <c r="D1032"/>
  <c r="C1032"/>
  <c r="H1032" s="1"/>
  <c r="D1031"/>
  <c r="C1031"/>
  <c r="H1031" s="1"/>
  <c r="D1030"/>
  <c r="C1030"/>
  <c r="D1029"/>
  <c r="C1029"/>
  <c r="H1029" s="1"/>
  <c r="D1028"/>
  <c r="C1028"/>
  <c r="H1028" s="1"/>
  <c r="D1027"/>
  <c r="C1027"/>
  <c r="H1027" s="1"/>
  <c r="D1026"/>
  <c r="C1026"/>
  <c r="H1026" s="1"/>
  <c r="D1025"/>
  <c r="C1025"/>
  <c r="H1025" s="1"/>
  <c r="D1024"/>
  <c r="C1024"/>
  <c r="D1023"/>
  <c r="C1023"/>
  <c r="H1023" s="1"/>
  <c r="D1022"/>
  <c r="C1022"/>
  <c r="H1022" s="1"/>
  <c r="D1021"/>
  <c r="C1021"/>
  <c r="H1021" s="1"/>
  <c r="D1020"/>
  <c r="C1020"/>
  <c r="H1020" s="1"/>
  <c r="D1019"/>
  <c r="C1019"/>
  <c r="H1019" s="1"/>
  <c r="C1018"/>
  <c r="C1017"/>
  <c r="D1016"/>
  <c r="C1016"/>
  <c r="H1016" s="1"/>
  <c r="D1015"/>
  <c r="C1015"/>
  <c r="H1015" s="1"/>
  <c r="D1014"/>
  <c r="C1014"/>
  <c r="H1014" s="1"/>
  <c r="D1013"/>
  <c r="C1013"/>
  <c r="H1013" s="1"/>
  <c r="C1012"/>
  <c r="D1010"/>
  <c r="C1010"/>
  <c r="H1010" s="1"/>
  <c r="D1009"/>
  <c r="C1009"/>
  <c r="H1009" s="1"/>
  <c r="D1008"/>
  <c r="C1008"/>
  <c r="H1008" s="1"/>
  <c r="D1007"/>
  <c r="C1007"/>
  <c r="H1007" s="1"/>
  <c r="D1006"/>
  <c r="C1006"/>
  <c r="H1006" s="1"/>
  <c r="D1005"/>
  <c r="C1005"/>
  <c r="H1005" s="1"/>
  <c r="D1004"/>
  <c r="C1004"/>
  <c r="H1004" s="1"/>
  <c r="D1003"/>
  <c r="C1003"/>
  <c r="H1003" s="1"/>
  <c r="D1002"/>
  <c r="C1002"/>
  <c r="H1002" s="1"/>
  <c r="D1001"/>
  <c r="C1001"/>
  <c r="H1001" s="1"/>
  <c r="D1000"/>
  <c r="C1000"/>
  <c r="H1000" s="1"/>
  <c r="D999"/>
  <c r="C999"/>
  <c r="H999" s="1"/>
  <c r="D998"/>
  <c r="C998"/>
  <c r="H998" s="1"/>
  <c r="D997"/>
  <c r="C997"/>
  <c r="H997" s="1"/>
  <c r="D996"/>
  <c r="C996"/>
  <c r="H996" s="1"/>
  <c r="D995"/>
  <c r="C995"/>
  <c r="H995" s="1"/>
  <c r="D994"/>
  <c r="C994"/>
  <c r="H994" s="1"/>
  <c r="D993"/>
  <c r="C993"/>
  <c r="H993" s="1"/>
  <c r="D992"/>
  <c r="C992"/>
  <c r="H992" s="1"/>
  <c r="D991"/>
  <c r="C991"/>
  <c r="H991" s="1"/>
  <c r="D990"/>
  <c r="C990"/>
  <c r="H990" s="1"/>
  <c r="D989"/>
  <c r="C989"/>
  <c r="H989" s="1"/>
  <c r="D988"/>
  <c r="C988"/>
  <c r="H988" s="1"/>
  <c r="D987"/>
  <c r="C987"/>
  <c r="H987" s="1"/>
  <c r="D986"/>
  <c r="C986"/>
  <c r="H986" s="1"/>
  <c r="D985"/>
  <c r="C985"/>
  <c r="H985" s="1"/>
  <c r="D984"/>
  <c r="C984"/>
  <c r="H984" s="1"/>
  <c r="D983"/>
  <c r="C983"/>
  <c r="H983" s="1"/>
  <c r="D982"/>
  <c r="C982"/>
  <c r="H982" s="1"/>
  <c r="D981"/>
  <c r="C981"/>
  <c r="H981" s="1"/>
  <c r="D980"/>
  <c r="C980"/>
  <c r="H980" s="1"/>
  <c r="D979"/>
  <c r="C979"/>
  <c r="H979" s="1"/>
  <c r="D978"/>
  <c r="C978"/>
  <c r="H978" s="1"/>
  <c r="D977"/>
  <c r="C977"/>
  <c r="H977" s="1"/>
  <c r="D976"/>
  <c r="C976"/>
  <c r="H976" s="1"/>
  <c r="D975"/>
  <c r="C975"/>
  <c r="H975" s="1"/>
  <c r="D974"/>
  <c r="C974"/>
  <c r="H974" s="1"/>
  <c r="D973"/>
  <c r="C973"/>
  <c r="H973" s="1"/>
  <c r="D972"/>
  <c r="C972"/>
  <c r="H972" s="1"/>
  <c r="D971"/>
  <c r="C971"/>
  <c r="H971" s="1"/>
  <c r="D970"/>
  <c r="C970"/>
  <c r="H970" s="1"/>
  <c r="D969"/>
  <c r="C969"/>
  <c r="H969" s="1"/>
  <c r="D968"/>
  <c r="C968"/>
  <c r="H968" s="1"/>
  <c r="D967"/>
  <c r="C967"/>
  <c r="H967" s="1"/>
  <c r="D966"/>
  <c r="C966"/>
  <c r="H966" s="1"/>
  <c r="D965"/>
  <c r="C965"/>
  <c r="H965" s="1"/>
  <c r="D964"/>
  <c r="C964"/>
  <c r="H964" s="1"/>
  <c r="D963"/>
  <c r="C963"/>
  <c r="H963" s="1"/>
  <c r="D962"/>
  <c r="C962"/>
  <c r="H962" s="1"/>
  <c r="D961"/>
  <c r="C961"/>
  <c r="H961" s="1"/>
  <c r="D960"/>
  <c r="C960"/>
  <c r="H960" s="1"/>
  <c r="D959"/>
  <c r="C959"/>
  <c r="H959" s="1"/>
  <c r="D958"/>
  <c r="C958"/>
  <c r="H958" s="1"/>
  <c r="D957"/>
  <c r="C957"/>
  <c r="H957" s="1"/>
  <c r="D956"/>
  <c r="C956"/>
  <c r="H956" s="1"/>
  <c r="D955"/>
  <c r="C955"/>
  <c r="H955" s="1"/>
  <c r="D954"/>
  <c r="C954"/>
  <c r="H954" s="1"/>
  <c r="D953"/>
  <c r="C953"/>
  <c r="H953" s="1"/>
  <c r="D952"/>
  <c r="C952"/>
  <c r="H952" s="1"/>
  <c r="D951"/>
  <c r="C951"/>
  <c r="H951" s="1"/>
  <c r="D950"/>
  <c r="C950"/>
  <c r="H950" s="1"/>
  <c r="D949"/>
  <c r="C949"/>
  <c r="H949" s="1"/>
  <c r="D948"/>
  <c r="C948"/>
  <c r="H948" s="1"/>
  <c r="D947"/>
  <c r="C947"/>
  <c r="H947" s="1"/>
  <c r="D946"/>
  <c r="C946"/>
  <c r="H946" s="1"/>
  <c r="D945"/>
  <c r="C945"/>
  <c r="H945" s="1"/>
  <c r="D944"/>
  <c r="C944"/>
  <c r="H944" s="1"/>
  <c r="D943"/>
  <c r="C943"/>
  <c r="H943" s="1"/>
  <c r="D942"/>
  <c r="C942"/>
  <c r="H942" s="1"/>
  <c r="D941"/>
  <c r="C941"/>
  <c r="H941" s="1"/>
  <c r="D940"/>
  <c r="C940"/>
  <c r="H940" s="1"/>
  <c r="D939"/>
  <c r="C939"/>
  <c r="H939" s="1"/>
  <c r="D938"/>
  <c r="C938"/>
  <c r="H938" s="1"/>
  <c r="D937"/>
  <c r="C937"/>
  <c r="H937" s="1"/>
  <c r="D936"/>
  <c r="C936"/>
  <c r="H936" s="1"/>
  <c r="D935"/>
  <c r="C935"/>
  <c r="H935" s="1"/>
  <c r="D934"/>
  <c r="C934"/>
  <c r="H934" s="1"/>
  <c r="D933"/>
  <c r="C933"/>
  <c r="H933" s="1"/>
  <c r="D932"/>
  <c r="C932"/>
  <c r="H932" s="1"/>
  <c r="D931"/>
  <c r="C931"/>
  <c r="H931" s="1"/>
  <c r="D930"/>
  <c r="C930"/>
  <c r="H930" s="1"/>
  <c r="D929"/>
  <c r="C929"/>
  <c r="H929" s="1"/>
  <c r="D928"/>
  <c r="C928"/>
  <c r="H928" s="1"/>
  <c r="D927"/>
  <c r="C927"/>
  <c r="H927" s="1"/>
  <c r="D926"/>
  <c r="C926"/>
  <c r="H926" s="1"/>
  <c r="D925"/>
  <c r="C925"/>
  <c r="H925" s="1"/>
  <c r="D924"/>
  <c r="C924"/>
  <c r="H924" s="1"/>
  <c r="D923"/>
  <c r="C923"/>
  <c r="H923" s="1"/>
  <c r="D922"/>
  <c r="C922"/>
  <c r="H922" s="1"/>
  <c r="D921"/>
  <c r="C921"/>
  <c r="H921" s="1"/>
  <c r="D920"/>
  <c r="C920"/>
  <c r="H920" s="1"/>
  <c r="D919"/>
  <c r="C919"/>
  <c r="H919" s="1"/>
  <c r="D918"/>
  <c r="C918"/>
  <c r="H918" s="1"/>
  <c r="D917"/>
  <c r="C917"/>
  <c r="H917" s="1"/>
  <c r="D916"/>
  <c r="C916"/>
  <c r="H916" s="1"/>
  <c r="D915"/>
  <c r="C915"/>
  <c r="H915" s="1"/>
  <c r="D914"/>
  <c r="C914"/>
  <c r="H914" s="1"/>
  <c r="D913"/>
  <c r="C913"/>
  <c r="H913" s="1"/>
  <c r="D912"/>
  <c r="C912"/>
  <c r="H912" s="1"/>
  <c r="D911"/>
  <c r="C911"/>
  <c r="H911" s="1"/>
  <c r="D910"/>
  <c r="C910"/>
  <c r="H910" s="1"/>
  <c r="D909"/>
  <c r="C909"/>
  <c r="H909" s="1"/>
  <c r="D908"/>
  <c r="C908"/>
  <c r="H908" s="1"/>
  <c r="D907"/>
  <c r="C907"/>
  <c r="H907" s="1"/>
  <c r="D906"/>
  <c r="C906"/>
  <c r="H906" s="1"/>
  <c r="D905"/>
  <c r="C905"/>
  <c r="H905" s="1"/>
  <c r="D904"/>
  <c r="C904"/>
  <c r="H904" s="1"/>
  <c r="D903"/>
  <c r="C903"/>
  <c r="H903" s="1"/>
  <c r="D902"/>
  <c r="C902"/>
  <c r="H902" s="1"/>
  <c r="D901"/>
  <c r="C901"/>
  <c r="H901" s="1"/>
  <c r="D900"/>
  <c r="C900"/>
  <c r="H900" s="1"/>
  <c r="D899"/>
  <c r="C899"/>
  <c r="H899" s="1"/>
  <c r="D898"/>
  <c r="C898"/>
  <c r="H898" s="1"/>
  <c r="D897"/>
  <c r="C897"/>
  <c r="H897" s="1"/>
  <c r="D896"/>
  <c r="C896"/>
  <c r="H896" s="1"/>
  <c r="D895"/>
  <c r="C895"/>
  <c r="H895" s="1"/>
  <c r="D894"/>
  <c r="C894"/>
  <c r="H894" s="1"/>
  <c r="D893"/>
  <c r="C893"/>
  <c r="H893" s="1"/>
  <c r="D892"/>
  <c r="C892"/>
  <c r="H892" s="1"/>
  <c r="D891"/>
  <c r="C891"/>
  <c r="H891" s="1"/>
  <c r="D890"/>
  <c r="C890"/>
  <c r="H890" s="1"/>
  <c r="D889"/>
  <c r="C889"/>
  <c r="H889" s="1"/>
  <c r="D888"/>
  <c r="C888"/>
  <c r="H888" s="1"/>
  <c r="D887"/>
  <c r="C887"/>
  <c r="H887" s="1"/>
  <c r="D886"/>
  <c r="C886"/>
  <c r="H886" s="1"/>
  <c r="D885"/>
  <c r="C885"/>
  <c r="H885" s="1"/>
  <c r="D884"/>
  <c r="C884"/>
  <c r="H884" s="1"/>
  <c r="D883"/>
  <c r="C883"/>
  <c r="H883" s="1"/>
  <c r="D882"/>
  <c r="C882"/>
  <c r="H882" s="1"/>
  <c r="D881"/>
  <c r="C881"/>
  <c r="H881" s="1"/>
  <c r="D880"/>
  <c r="C880"/>
  <c r="H880" s="1"/>
  <c r="D879"/>
  <c r="C879"/>
  <c r="H879" s="1"/>
  <c r="D878"/>
  <c r="C878"/>
  <c r="H878" s="1"/>
  <c r="D877"/>
  <c r="C877"/>
  <c r="H877" s="1"/>
  <c r="D876"/>
  <c r="C876"/>
  <c r="H876" s="1"/>
  <c r="D875"/>
  <c r="C875"/>
  <c r="H875" s="1"/>
  <c r="D874"/>
  <c r="C874"/>
  <c r="H874" s="1"/>
  <c r="D873"/>
  <c r="C873"/>
  <c r="H873" s="1"/>
  <c r="D872"/>
  <c r="C872"/>
  <c r="H872" s="1"/>
  <c r="D871"/>
  <c r="C871"/>
  <c r="H871" s="1"/>
  <c r="D870"/>
  <c r="C870"/>
  <c r="H870" s="1"/>
  <c r="D869"/>
  <c r="C869"/>
  <c r="H869" s="1"/>
  <c r="D868"/>
  <c r="C868"/>
  <c r="H868" s="1"/>
  <c r="D867"/>
  <c r="C867"/>
  <c r="H867" s="1"/>
  <c r="D866"/>
  <c r="C866"/>
  <c r="H866" s="1"/>
  <c r="D865"/>
  <c r="C865"/>
  <c r="H865" s="1"/>
  <c r="D864"/>
  <c r="C864"/>
  <c r="H864" s="1"/>
  <c r="D863"/>
  <c r="C863"/>
  <c r="H863" s="1"/>
  <c r="D862"/>
  <c r="C862"/>
  <c r="H862" s="1"/>
  <c r="D861"/>
  <c r="C861"/>
  <c r="H861" s="1"/>
  <c r="D860"/>
  <c r="C860"/>
  <c r="H860" s="1"/>
  <c r="D859"/>
  <c r="C859"/>
  <c r="H859" s="1"/>
  <c r="D858"/>
  <c r="C858"/>
  <c r="H858" s="1"/>
  <c r="D857"/>
  <c r="C857"/>
  <c r="H857" s="1"/>
  <c r="D856"/>
  <c r="C856"/>
  <c r="H856" s="1"/>
  <c r="D855"/>
  <c r="C855"/>
  <c r="H855" s="1"/>
  <c r="D854"/>
  <c r="C854"/>
  <c r="H854" s="1"/>
  <c r="D853"/>
  <c r="C853"/>
  <c r="H853" s="1"/>
  <c r="D852"/>
  <c r="C852"/>
  <c r="H852" s="1"/>
  <c r="D851"/>
  <c r="C851"/>
  <c r="H851" s="1"/>
  <c r="D850"/>
  <c r="C850"/>
  <c r="H850" s="1"/>
  <c r="D849"/>
  <c r="C849"/>
  <c r="H849" s="1"/>
  <c r="D848"/>
  <c r="C848"/>
  <c r="H848" s="1"/>
  <c r="D847"/>
  <c r="C847"/>
  <c r="H847" s="1"/>
  <c r="D846"/>
  <c r="C846"/>
  <c r="H846" s="1"/>
  <c r="D845"/>
  <c r="C845"/>
  <c r="H845" s="1"/>
  <c r="D844"/>
  <c r="C844"/>
  <c r="H844" s="1"/>
  <c r="D843"/>
  <c r="C843"/>
  <c r="H843" s="1"/>
  <c r="D842"/>
  <c r="C842"/>
  <c r="H842" s="1"/>
  <c r="D841"/>
  <c r="C841"/>
  <c r="H841" s="1"/>
  <c r="D840"/>
  <c r="C840"/>
  <c r="H840" s="1"/>
  <c r="D839"/>
  <c r="C839"/>
  <c r="H839" s="1"/>
  <c r="D838"/>
  <c r="C838"/>
  <c r="H838" s="1"/>
  <c r="D837"/>
  <c r="C837"/>
  <c r="H837" s="1"/>
  <c r="D836"/>
  <c r="C836"/>
  <c r="H836" s="1"/>
  <c r="D835"/>
  <c r="C835"/>
  <c r="H835" s="1"/>
  <c r="D834"/>
  <c r="C834"/>
  <c r="H834" s="1"/>
  <c r="D833"/>
  <c r="C833"/>
  <c r="H833" s="1"/>
  <c r="D832"/>
  <c r="C832"/>
  <c r="H832" s="1"/>
  <c r="D831"/>
  <c r="C831"/>
  <c r="H831" s="1"/>
  <c r="D830"/>
  <c r="C830"/>
  <c r="H830" s="1"/>
  <c r="D829"/>
  <c r="C829"/>
  <c r="H829" s="1"/>
  <c r="D828"/>
  <c r="C828"/>
  <c r="H828" s="1"/>
  <c r="D827"/>
  <c r="C827"/>
  <c r="H827" s="1"/>
  <c r="D826"/>
  <c r="C826"/>
  <c r="H826" s="1"/>
  <c r="D825"/>
  <c r="C825"/>
  <c r="H825" s="1"/>
  <c r="D824"/>
  <c r="C824"/>
  <c r="H824" s="1"/>
  <c r="D823"/>
  <c r="C823"/>
  <c r="H823" s="1"/>
  <c r="D822"/>
  <c r="C822"/>
  <c r="H822" s="1"/>
  <c r="D821"/>
  <c r="C821"/>
  <c r="H821" s="1"/>
  <c r="D820"/>
  <c r="C820"/>
  <c r="H820" s="1"/>
  <c r="D819"/>
  <c r="C819"/>
  <c r="H819" s="1"/>
  <c r="D818"/>
  <c r="C818"/>
  <c r="H818" s="1"/>
  <c r="D817"/>
  <c r="C817"/>
  <c r="H817" s="1"/>
  <c r="D816"/>
  <c r="C816"/>
  <c r="H816" s="1"/>
  <c r="D815"/>
  <c r="C815"/>
  <c r="H815" s="1"/>
  <c r="D814"/>
  <c r="C814"/>
  <c r="H814" s="1"/>
  <c r="D813"/>
  <c r="C813"/>
  <c r="H813" s="1"/>
  <c r="D812"/>
  <c r="C812"/>
  <c r="H812" s="1"/>
  <c r="D811"/>
  <c r="C811"/>
  <c r="H811" s="1"/>
  <c r="D810"/>
  <c r="C810"/>
  <c r="H810" s="1"/>
  <c r="D809"/>
  <c r="C809"/>
  <c r="H809" s="1"/>
  <c r="D808"/>
  <c r="C808"/>
  <c r="H808" s="1"/>
  <c r="D807"/>
  <c r="C807"/>
  <c r="H807" s="1"/>
  <c r="D806"/>
  <c r="C806"/>
  <c r="H806" s="1"/>
  <c r="D805"/>
  <c r="C805"/>
  <c r="H805" s="1"/>
  <c r="D804"/>
  <c r="C804"/>
  <c r="H804" s="1"/>
  <c r="D803"/>
  <c r="C803"/>
  <c r="H803" s="1"/>
  <c r="D802"/>
  <c r="C802"/>
  <c r="H802" s="1"/>
  <c r="D801"/>
  <c r="C801"/>
  <c r="H801" s="1"/>
  <c r="D800"/>
  <c r="C800"/>
  <c r="H800" s="1"/>
  <c r="D799"/>
  <c r="C799"/>
  <c r="H799" s="1"/>
  <c r="D798"/>
  <c r="C798"/>
  <c r="H798" s="1"/>
  <c r="D797"/>
  <c r="C797"/>
  <c r="H797" s="1"/>
  <c r="D796"/>
  <c r="C796"/>
  <c r="H796" s="1"/>
  <c r="D795"/>
  <c r="C795"/>
  <c r="H795" s="1"/>
  <c r="D794"/>
  <c r="C794"/>
  <c r="H794" s="1"/>
  <c r="D793"/>
  <c r="C793"/>
  <c r="H793" s="1"/>
  <c r="D792"/>
  <c r="C792"/>
  <c r="H792" s="1"/>
  <c r="D791"/>
  <c r="C791"/>
  <c r="H791" s="1"/>
  <c r="D790"/>
  <c r="C790"/>
  <c r="H790" s="1"/>
  <c r="D789"/>
  <c r="C789"/>
  <c r="H789" s="1"/>
  <c r="D788"/>
  <c r="C788"/>
  <c r="H788" s="1"/>
  <c r="D787"/>
  <c r="C787"/>
  <c r="H787" s="1"/>
  <c r="D786"/>
  <c r="C786"/>
  <c r="H786" s="1"/>
  <c r="D785"/>
  <c r="C785"/>
  <c r="H785" s="1"/>
  <c r="D784"/>
  <c r="C784"/>
  <c r="H784" s="1"/>
  <c r="D783"/>
  <c r="C783"/>
  <c r="H783" s="1"/>
  <c r="D782"/>
  <c r="C782"/>
  <c r="H782" s="1"/>
  <c r="D781"/>
  <c r="C781"/>
  <c r="H781" s="1"/>
  <c r="D780"/>
  <c r="C780"/>
  <c r="H780" s="1"/>
  <c r="D779"/>
  <c r="C779"/>
  <c r="H779" s="1"/>
  <c r="D778"/>
  <c r="C778"/>
  <c r="H778" s="1"/>
  <c r="D777"/>
  <c r="C777"/>
  <c r="H777" s="1"/>
  <c r="D776"/>
  <c r="C776"/>
  <c r="H776" s="1"/>
  <c r="D775"/>
  <c r="C775"/>
  <c r="H775" s="1"/>
  <c r="D774"/>
  <c r="C774"/>
  <c r="H774" s="1"/>
  <c r="D773"/>
  <c r="C773"/>
  <c r="H773" s="1"/>
  <c r="D772"/>
  <c r="C772"/>
  <c r="H772" s="1"/>
  <c r="D771"/>
  <c r="C771"/>
  <c r="H771" s="1"/>
  <c r="D770"/>
  <c r="C770"/>
  <c r="H770" s="1"/>
  <c r="D769"/>
  <c r="C769"/>
  <c r="H769" s="1"/>
  <c r="D768"/>
  <c r="C768"/>
  <c r="H768" s="1"/>
  <c r="D767"/>
  <c r="C767"/>
  <c r="H767" s="1"/>
  <c r="D766"/>
  <c r="C766"/>
  <c r="H766" s="1"/>
  <c r="D765"/>
  <c r="C765"/>
  <c r="H765" s="1"/>
  <c r="D764"/>
  <c r="C764"/>
  <c r="H764" s="1"/>
  <c r="D763"/>
  <c r="C763"/>
  <c r="H763" s="1"/>
  <c r="D762"/>
  <c r="C762"/>
  <c r="H762" s="1"/>
  <c r="D761"/>
  <c r="C761"/>
  <c r="H761" s="1"/>
  <c r="D760"/>
  <c r="C760"/>
  <c r="H760" s="1"/>
  <c r="D759"/>
  <c r="C759"/>
  <c r="H759" s="1"/>
  <c r="D758"/>
  <c r="C758"/>
  <c r="H758" s="1"/>
  <c r="D757"/>
  <c r="C757"/>
  <c r="H757" s="1"/>
  <c r="D756"/>
  <c r="C756"/>
  <c r="H756" s="1"/>
  <c r="D755"/>
  <c r="C755"/>
  <c r="H755" s="1"/>
  <c r="D754"/>
  <c r="C754"/>
  <c r="H754" s="1"/>
  <c r="D753"/>
  <c r="C753"/>
  <c r="H753" s="1"/>
  <c r="D752"/>
  <c r="C752"/>
  <c r="H752" s="1"/>
  <c r="D751"/>
  <c r="C751"/>
  <c r="H751" s="1"/>
  <c r="D750"/>
  <c r="C750"/>
  <c r="H750" s="1"/>
  <c r="D749"/>
  <c r="C749"/>
  <c r="H749" s="1"/>
  <c r="D748"/>
  <c r="C748"/>
  <c r="H748" s="1"/>
  <c r="D747"/>
  <c r="C747"/>
  <c r="H747" s="1"/>
  <c r="D746"/>
  <c r="C746"/>
  <c r="H746" s="1"/>
  <c r="D745"/>
  <c r="C745"/>
  <c r="H745" s="1"/>
  <c r="D744"/>
  <c r="C744"/>
  <c r="H744" s="1"/>
  <c r="D743"/>
  <c r="C743"/>
  <c r="H743" s="1"/>
  <c r="D742"/>
  <c r="C742"/>
  <c r="H742" s="1"/>
  <c r="D741"/>
  <c r="C741"/>
  <c r="H741" s="1"/>
  <c r="D740"/>
  <c r="C740"/>
  <c r="H740" s="1"/>
  <c r="D739"/>
  <c r="C739"/>
  <c r="H739" s="1"/>
  <c r="D738"/>
  <c r="C738"/>
  <c r="H738" s="1"/>
  <c r="D737"/>
  <c r="C737"/>
  <c r="H737" s="1"/>
  <c r="D736"/>
  <c r="C736"/>
  <c r="H736" s="1"/>
  <c r="D735"/>
  <c r="C735"/>
  <c r="H735" s="1"/>
  <c r="D734"/>
  <c r="C734"/>
  <c r="H734" s="1"/>
  <c r="D733"/>
  <c r="C733"/>
  <c r="H733" s="1"/>
  <c r="D732"/>
  <c r="C732"/>
  <c r="H732" s="1"/>
  <c r="D731"/>
  <c r="C731"/>
  <c r="H731" s="1"/>
  <c r="D730"/>
  <c r="C730"/>
  <c r="H730" s="1"/>
  <c r="D729"/>
  <c r="C729"/>
  <c r="H729" s="1"/>
  <c r="D728"/>
  <c r="C728"/>
  <c r="H728" s="1"/>
  <c r="D727"/>
  <c r="C727"/>
  <c r="H727" s="1"/>
  <c r="D726"/>
  <c r="C726"/>
  <c r="D725"/>
  <c r="C725"/>
  <c r="H725" s="1"/>
  <c r="D724"/>
  <c r="C724"/>
  <c r="H724" s="1"/>
  <c r="D723"/>
  <c r="C723"/>
  <c r="H723" s="1"/>
  <c r="D722"/>
  <c r="C722"/>
  <c r="H722" s="1"/>
  <c r="D721"/>
  <c r="C721"/>
  <c r="H721" s="1"/>
  <c r="D720"/>
  <c r="C720"/>
  <c r="H720" s="1"/>
  <c r="D719"/>
  <c r="C719"/>
  <c r="H719" s="1"/>
  <c r="D718"/>
  <c r="C718"/>
  <c r="H718" s="1"/>
  <c r="D717"/>
  <c r="C717"/>
  <c r="H717" s="1"/>
  <c r="D716"/>
  <c r="C716"/>
  <c r="H716" s="1"/>
  <c r="D715"/>
  <c r="C715"/>
  <c r="H715" s="1"/>
  <c r="D714"/>
  <c r="C714"/>
  <c r="H714" s="1"/>
  <c r="D713"/>
  <c r="C713"/>
  <c r="H713" s="1"/>
  <c r="D712"/>
  <c r="C712"/>
  <c r="H712" s="1"/>
  <c r="D711"/>
  <c r="C711"/>
  <c r="H711" s="1"/>
  <c r="D710"/>
  <c r="C710"/>
  <c r="H710" s="1"/>
  <c r="D709"/>
  <c r="C709"/>
  <c r="H709" s="1"/>
  <c r="D708"/>
  <c r="C708"/>
  <c r="H708" s="1"/>
  <c r="D707"/>
  <c r="C707"/>
  <c r="H707" s="1"/>
  <c r="D706"/>
  <c r="C706"/>
  <c r="H706" s="1"/>
  <c r="D705"/>
  <c r="C705"/>
  <c r="H705" s="1"/>
  <c r="D704"/>
  <c r="C704"/>
  <c r="H704" s="1"/>
  <c r="D703"/>
  <c r="C703"/>
  <c r="H703" s="1"/>
  <c r="D702"/>
  <c r="C702"/>
  <c r="H702" s="1"/>
  <c r="D701"/>
  <c r="C701"/>
  <c r="H701" s="1"/>
  <c r="D700"/>
  <c r="C700"/>
  <c r="H700" s="1"/>
  <c r="D699"/>
  <c r="C699"/>
  <c r="H699" s="1"/>
  <c r="D698"/>
  <c r="C698"/>
  <c r="H698" s="1"/>
  <c r="D697"/>
  <c r="C697"/>
  <c r="H697" s="1"/>
  <c r="D696"/>
  <c r="C696"/>
  <c r="H696" s="1"/>
  <c r="D695"/>
  <c r="C695"/>
  <c r="H695" s="1"/>
  <c r="D694"/>
  <c r="C694"/>
  <c r="H694" s="1"/>
  <c r="D693"/>
  <c r="C693"/>
  <c r="H693" s="1"/>
  <c r="D692"/>
  <c r="C692"/>
  <c r="H692" s="1"/>
  <c r="D691"/>
  <c r="C691"/>
  <c r="H691" s="1"/>
  <c r="D690"/>
  <c r="C690"/>
  <c r="H690" s="1"/>
  <c r="D689"/>
  <c r="C689"/>
  <c r="H689" s="1"/>
  <c r="D688"/>
  <c r="C688"/>
  <c r="H688" s="1"/>
  <c r="D687"/>
  <c r="C687"/>
  <c r="H687" s="1"/>
  <c r="D686"/>
  <c r="C686"/>
  <c r="H686" s="1"/>
  <c r="D685"/>
  <c r="C685"/>
  <c r="H685" s="1"/>
  <c r="D684"/>
  <c r="C684"/>
  <c r="H684" s="1"/>
  <c r="D683"/>
  <c r="C683"/>
  <c r="H683" s="1"/>
  <c r="D682"/>
  <c r="C682"/>
  <c r="H682" s="1"/>
  <c r="D681"/>
  <c r="C681"/>
  <c r="H681" s="1"/>
  <c r="D680"/>
  <c r="C680"/>
  <c r="H680" s="1"/>
  <c r="D679"/>
  <c r="C679"/>
  <c r="H679" s="1"/>
  <c r="D678"/>
  <c r="C678"/>
  <c r="H678" s="1"/>
  <c r="D677"/>
  <c r="C677"/>
  <c r="D676"/>
  <c r="C676"/>
  <c r="D675"/>
  <c r="C675"/>
  <c r="H675" s="1"/>
  <c r="D674"/>
  <c r="C674"/>
  <c r="H674" s="1"/>
  <c r="D673"/>
  <c r="C673"/>
  <c r="H673" s="1"/>
  <c r="D672"/>
  <c r="C672"/>
  <c r="H672" s="1"/>
  <c r="D671"/>
  <c r="C671"/>
  <c r="H671" s="1"/>
  <c r="D670"/>
  <c r="C670"/>
  <c r="H670" s="1"/>
  <c r="D669"/>
  <c r="C669"/>
  <c r="H669" s="1"/>
  <c r="D668"/>
  <c r="C668"/>
  <c r="H668" s="1"/>
  <c r="D667"/>
  <c r="C667"/>
  <c r="H667" s="1"/>
  <c r="D666"/>
  <c r="C666"/>
  <c r="H666" s="1"/>
  <c r="D665"/>
  <c r="C665"/>
  <c r="H665" s="1"/>
  <c r="D664"/>
  <c r="C664"/>
  <c r="H664" s="1"/>
  <c r="D663"/>
  <c r="C663"/>
  <c r="H663" s="1"/>
  <c r="D662"/>
  <c r="C662"/>
  <c r="H662" s="1"/>
  <c r="D661"/>
  <c r="C661"/>
  <c r="H661" s="1"/>
  <c r="D660"/>
  <c r="C660"/>
  <c r="H660" s="1"/>
  <c r="D659"/>
  <c r="C659"/>
  <c r="H659" s="1"/>
  <c r="D658"/>
  <c r="C658"/>
  <c r="H658" s="1"/>
  <c r="D657"/>
  <c r="C657"/>
  <c r="H657" s="1"/>
  <c r="D656"/>
  <c r="C656"/>
  <c r="H656" s="1"/>
  <c r="D655"/>
  <c r="C655"/>
  <c r="H655" s="1"/>
  <c r="D654"/>
  <c r="C654"/>
  <c r="H654" s="1"/>
  <c r="D653"/>
  <c r="C653"/>
  <c r="H653" s="1"/>
  <c r="D652"/>
  <c r="C652"/>
  <c r="H652" s="1"/>
  <c r="D651"/>
  <c r="C651"/>
  <c r="H651" s="1"/>
  <c r="D650"/>
  <c r="C650"/>
  <c r="H650" s="1"/>
  <c r="D649"/>
  <c r="C649"/>
  <c r="D648"/>
  <c r="C648"/>
  <c r="H648" s="1"/>
  <c r="D647"/>
  <c r="C647"/>
  <c r="D646"/>
  <c r="C646"/>
  <c r="H646" s="1"/>
  <c r="D645"/>
  <c r="C645"/>
  <c r="H645" s="1"/>
  <c r="D641"/>
  <c r="C641"/>
  <c r="D636"/>
  <c r="C636"/>
  <c r="H636" s="1"/>
  <c r="D635"/>
  <c r="C635"/>
  <c r="H635" s="1"/>
  <c r="D632"/>
  <c r="C632"/>
  <c r="H632" s="1"/>
  <c r="D631"/>
  <c r="C631"/>
  <c r="H631" s="1"/>
  <c r="D630"/>
  <c r="C630"/>
  <c r="H630" s="1"/>
  <c r="D629"/>
  <c r="C629"/>
  <c r="H629" s="1"/>
  <c r="D628"/>
  <c r="C628"/>
  <c r="H628" s="1"/>
  <c r="D627"/>
  <c r="C627"/>
  <c r="H627" s="1"/>
  <c r="D626"/>
  <c r="C626"/>
  <c r="H626" s="1"/>
  <c r="D625"/>
  <c r="C625"/>
  <c r="H625" s="1"/>
  <c r="D624"/>
  <c r="C624"/>
  <c r="H624" s="1"/>
  <c r="C623"/>
  <c r="G623" s="1"/>
  <c r="D622"/>
  <c r="C622"/>
  <c r="H622" s="1"/>
  <c r="D621"/>
  <c r="C621"/>
  <c r="H621" s="1"/>
  <c r="D620"/>
  <c r="C620"/>
  <c r="H620" s="1"/>
  <c r="D619"/>
  <c r="C619"/>
  <c r="H619" s="1"/>
  <c r="D618"/>
  <c r="C618"/>
  <c r="H618" s="1"/>
  <c r="D617"/>
  <c r="C617"/>
  <c r="H617" s="1"/>
  <c r="D616"/>
  <c r="C616"/>
  <c r="H616" s="1"/>
  <c r="D615"/>
  <c r="C615"/>
  <c r="H615" s="1"/>
  <c r="D614"/>
  <c r="C614"/>
  <c r="H614" s="1"/>
  <c r="D613"/>
  <c r="C613"/>
  <c r="H613" s="1"/>
  <c r="D612"/>
  <c r="C612"/>
  <c r="H612" s="1"/>
  <c r="D611"/>
  <c r="C611"/>
  <c r="H611" s="1"/>
  <c r="D610"/>
  <c r="C610"/>
  <c r="H610" s="1"/>
  <c r="D609"/>
  <c r="C609"/>
  <c r="H609" s="1"/>
  <c r="D608"/>
  <c r="C608"/>
  <c r="H608" s="1"/>
  <c r="D607"/>
  <c r="C607"/>
  <c r="H607" s="1"/>
  <c r="D606"/>
  <c r="C606"/>
  <c r="H606" s="1"/>
  <c r="D605"/>
  <c r="C605"/>
  <c r="D604"/>
  <c r="C604"/>
  <c r="G604" s="1"/>
  <c r="D603"/>
  <c r="C603"/>
  <c r="G603" s="1"/>
  <c r="D602"/>
  <c r="C602"/>
  <c r="G602" s="1"/>
  <c r="D601"/>
  <c r="C601"/>
  <c r="G601" s="1"/>
  <c r="D600"/>
  <c r="C600"/>
  <c r="G600" s="1"/>
  <c r="D599"/>
  <c r="C599"/>
  <c r="G599" s="1"/>
  <c r="D598"/>
  <c r="C598"/>
  <c r="G598" s="1"/>
  <c r="D597"/>
  <c r="C597"/>
  <c r="G597" s="1"/>
  <c r="D596"/>
  <c r="C596"/>
  <c r="G596" s="1"/>
  <c r="D595"/>
  <c r="C595"/>
  <c r="G595" s="1"/>
  <c r="D594"/>
  <c r="C594"/>
  <c r="G594" s="1"/>
  <c r="D593"/>
  <c r="C593"/>
  <c r="G593" s="1"/>
  <c r="D592"/>
  <c r="C592"/>
  <c r="G592" s="1"/>
  <c r="D591"/>
  <c r="C591"/>
  <c r="G591" s="1"/>
  <c r="D590"/>
  <c r="C590"/>
  <c r="G590" s="1"/>
  <c r="D589"/>
  <c r="C589"/>
  <c r="G589" s="1"/>
  <c r="D588"/>
  <c r="C588"/>
  <c r="G588" s="1"/>
  <c r="D587"/>
  <c r="C587"/>
  <c r="G587" s="1"/>
  <c r="D586"/>
  <c r="C586"/>
  <c r="G586" s="1"/>
  <c r="D585"/>
  <c r="C585"/>
  <c r="G585" s="1"/>
  <c r="D584"/>
  <c r="C584"/>
  <c r="G584" s="1"/>
  <c r="D583"/>
  <c r="C583"/>
  <c r="G583" s="1"/>
  <c r="D582"/>
  <c r="C582"/>
  <c r="G582" s="1"/>
  <c r="D581"/>
  <c r="C581"/>
  <c r="G581" s="1"/>
  <c r="D580"/>
  <c r="C580"/>
  <c r="G580" s="1"/>
  <c r="D579"/>
  <c r="C579"/>
  <c r="G579" s="1"/>
  <c r="C578"/>
  <c r="D577"/>
  <c r="H577" s="1"/>
  <c r="C577"/>
  <c r="D576"/>
  <c r="H576" s="1"/>
  <c r="C576"/>
  <c r="D575"/>
  <c r="H575" s="1"/>
  <c r="C575"/>
  <c r="D574"/>
  <c r="H574" s="1"/>
  <c r="C574"/>
  <c r="D573"/>
  <c r="H573" s="1"/>
  <c r="C573"/>
  <c r="D572"/>
  <c r="H572" s="1"/>
  <c r="C572"/>
  <c r="D571"/>
  <c r="H571" s="1"/>
  <c r="C571"/>
  <c r="D570"/>
  <c r="H570" s="1"/>
  <c r="C570"/>
  <c r="D569"/>
  <c r="H569" s="1"/>
  <c r="C569"/>
  <c r="D568"/>
  <c r="H568" s="1"/>
  <c r="C568"/>
  <c r="D567"/>
  <c r="H567" s="1"/>
  <c r="C567"/>
  <c r="D566"/>
  <c r="H566" s="1"/>
  <c r="C566"/>
  <c r="D565"/>
  <c r="H565" s="1"/>
  <c r="C565"/>
  <c r="D564"/>
  <c r="H564" s="1"/>
  <c r="C564"/>
  <c r="D563"/>
  <c r="H563" s="1"/>
  <c r="C563"/>
  <c r="D562"/>
  <c r="H562" s="1"/>
  <c r="C562"/>
  <c r="D561"/>
  <c r="H561" s="1"/>
  <c r="C561"/>
  <c r="D560"/>
  <c r="H560" s="1"/>
  <c r="C560"/>
  <c r="D559"/>
  <c r="H559" s="1"/>
  <c r="C559"/>
  <c r="D558"/>
  <c r="H558" s="1"/>
  <c r="C558"/>
  <c r="D557"/>
  <c r="H557" s="1"/>
  <c r="C557"/>
  <c r="D556"/>
  <c r="H556" s="1"/>
  <c r="C556"/>
  <c r="D555"/>
  <c r="H555" s="1"/>
  <c r="C555"/>
  <c r="D554"/>
  <c r="H554" s="1"/>
  <c r="C554"/>
  <c r="D553"/>
  <c r="H553" s="1"/>
  <c r="C553"/>
  <c r="D552"/>
  <c r="H552" s="1"/>
  <c r="C552"/>
  <c r="D551"/>
  <c r="H551" s="1"/>
  <c r="C551"/>
  <c r="D550"/>
  <c r="H550" s="1"/>
  <c r="C550"/>
  <c r="D549"/>
  <c r="H549" s="1"/>
  <c r="C549"/>
  <c r="D548"/>
  <c r="H548" s="1"/>
  <c r="C548"/>
  <c r="D547"/>
  <c r="H547" s="1"/>
  <c r="C547"/>
  <c r="D546"/>
  <c r="H546" s="1"/>
  <c r="C546"/>
  <c r="D545"/>
  <c r="H545" s="1"/>
  <c r="C545"/>
  <c r="D544"/>
  <c r="H544" s="1"/>
  <c r="C544"/>
  <c r="D543"/>
  <c r="H543" s="1"/>
  <c r="C543"/>
  <c r="D542"/>
  <c r="H542" s="1"/>
  <c r="C542"/>
  <c r="D541"/>
  <c r="H541" s="1"/>
  <c r="C541"/>
  <c r="D540"/>
  <c r="H540" s="1"/>
  <c r="C540"/>
  <c r="D539"/>
  <c r="H539" s="1"/>
  <c r="C539"/>
  <c r="D538"/>
  <c r="H538" s="1"/>
  <c r="C538"/>
  <c r="D537"/>
  <c r="H537" s="1"/>
  <c r="C537"/>
  <c r="D536"/>
  <c r="H536" s="1"/>
  <c r="C536"/>
  <c r="D535"/>
  <c r="H535" s="1"/>
  <c r="C535"/>
  <c r="D534"/>
  <c r="H534" s="1"/>
  <c r="C534"/>
  <c r="D533"/>
  <c r="H533" s="1"/>
  <c r="C533"/>
  <c r="D532"/>
  <c r="H532" s="1"/>
  <c r="C532"/>
  <c r="D531"/>
  <c r="H531" s="1"/>
  <c r="C531"/>
  <c r="C530"/>
  <c r="C529"/>
  <c r="D528"/>
  <c r="H528" s="1"/>
  <c r="C528"/>
  <c r="D527"/>
  <c r="H527" s="1"/>
  <c r="C527"/>
  <c r="D526"/>
  <c r="H526" s="1"/>
  <c r="C526"/>
  <c r="D525"/>
  <c r="H525" s="1"/>
  <c r="C525"/>
  <c r="D524"/>
  <c r="H524" s="1"/>
  <c r="C524"/>
  <c r="D523"/>
  <c r="H523" s="1"/>
  <c r="C523"/>
  <c r="D522"/>
  <c r="H522" s="1"/>
  <c r="C522"/>
  <c r="D521"/>
  <c r="H521" s="1"/>
  <c r="C521"/>
  <c r="D520"/>
  <c r="H520" s="1"/>
  <c r="C520"/>
  <c r="D519"/>
  <c r="H519" s="1"/>
  <c r="C519"/>
  <c r="D518"/>
  <c r="H518" s="1"/>
  <c r="C518"/>
  <c r="D517"/>
  <c r="H517" s="1"/>
  <c r="C517"/>
  <c r="D516"/>
  <c r="D515"/>
  <c r="C515"/>
  <c r="G515" s="1"/>
  <c r="D514"/>
  <c r="C514"/>
  <c r="G514" s="1"/>
  <c r="D513"/>
  <c r="C513"/>
  <c r="G513" s="1"/>
  <c r="D512"/>
  <c r="C512"/>
  <c r="G512" s="1"/>
  <c r="D511"/>
  <c r="C511"/>
  <c r="G511" s="1"/>
  <c r="D510"/>
  <c r="C510"/>
  <c r="G510" s="1"/>
  <c r="D509"/>
  <c r="C509"/>
  <c r="G509" s="1"/>
  <c r="D508"/>
  <c r="C508"/>
  <c r="G508" s="1"/>
  <c r="D507"/>
  <c r="C507"/>
  <c r="G507" s="1"/>
  <c r="D506"/>
  <c r="C506"/>
  <c r="G506" s="1"/>
  <c r="D505"/>
  <c r="C505"/>
  <c r="G505" s="1"/>
  <c r="D504"/>
  <c r="C504"/>
  <c r="G504" s="1"/>
  <c r="D503"/>
  <c r="C503"/>
  <c r="G503" s="1"/>
  <c r="D502"/>
  <c r="C502"/>
  <c r="G502" s="1"/>
  <c r="D501"/>
  <c r="C501"/>
  <c r="G501" s="1"/>
  <c r="D500"/>
  <c r="C500"/>
  <c r="G500" s="1"/>
  <c r="D499"/>
  <c r="C499"/>
  <c r="G499" s="1"/>
  <c r="D498"/>
  <c r="C498"/>
  <c r="G498" s="1"/>
  <c r="D497"/>
  <c r="C497"/>
  <c r="G497" s="1"/>
  <c r="D496"/>
  <c r="C496"/>
  <c r="G496" s="1"/>
  <c r="D495"/>
  <c r="C495"/>
  <c r="G495" s="1"/>
  <c r="D494"/>
  <c r="C494"/>
  <c r="G494" s="1"/>
  <c r="D493"/>
  <c r="C493"/>
  <c r="G493" s="1"/>
  <c r="D492"/>
  <c r="C492"/>
  <c r="G492" s="1"/>
  <c r="D491"/>
  <c r="C491"/>
  <c r="G491" s="1"/>
  <c r="D490"/>
  <c r="C490"/>
  <c r="G490" s="1"/>
  <c r="D489"/>
  <c r="C489"/>
  <c r="G489" s="1"/>
  <c r="D488"/>
  <c r="C488"/>
  <c r="G488" s="1"/>
  <c r="D487"/>
  <c r="C487"/>
  <c r="G487" s="1"/>
  <c r="D486"/>
  <c r="C486"/>
  <c r="G486" s="1"/>
  <c r="D485"/>
  <c r="D484"/>
  <c r="H484" s="1"/>
  <c r="C484"/>
  <c r="D483"/>
  <c r="H483" s="1"/>
  <c r="C483"/>
  <c r="D482"/>
  <c r="H482" s="1"/>
  <c r="C482"/>
  <c r="D481"/>
  <c r="H481" s="1"/>
  <c r="C481"/>
  <c r="D480"/>
  <c r="H480" s="1"/>
  <c r="C480"/>
  <c r="D479"/>
  <c r="H479" s="1"/>
  <c r="C479"/>
  <c r="D478"/>
  <c r="H478" s="1"/>
  <c r="C478"/>
  <c r="D477"/>
  <c r="H477" s="1"/>
  <c r="C477"/>
  <c r="D476"/>
  <c r="H476" s="1"/>
  <c r="C476"/>
  <c r="D475"/>
  <c r="H475" s="1"/>
  <c r="C475"/>
  <c r="D474"/>
  <c r="H474" s="1"/>
  <c r="C474"/>
  <c r="D473"/>
  <c r="H473" s="1"/>
  <c r="C473"/>
  <c r="D472"/>
  <c r="H472" s="1"/>
  <c r="C472"/>
  <c r="D471"/>
  <c r="H471" s="1"/>
  <c r="C471"/>
  <c r="D470"/>
  <c r="H470" s="1"/>
  <c r="C470"/>
  <c r="D469"/>
  <c r="H469" s="1"/>
  <c r="C469"/>
  <c r="D468"/>
  <c r="H468" s="1"/>
  <c r="C468"/>
  <c r="D467"/>
  <c r="H467" s="1"/>
  <c r="C467"/>
  <c r="D466"/>
  <c r="H466" s="1"/>
  <c r="C466"/>
  <c r="D465"/>
  <c r="H465" s="1"/>
  <c r="C465"/>
  <c r="D464"/>
  <c r="H464" s="1"/>
  <c r="C464"/>
  <c r="D463"/>
  <c r="H463" s="1"/>
  <c r="C463"/>
  <c r="D462"/>
  <c r="H462" s="1"/>
  <c r="C462"/>
  <c r="D461"/>
  <c r="H461" s="1"/>
  <c r="C461"/>
  <c r="D460"/>
  <c r="D459"/>
  <c r="C459"/>
  <c r="G459" s="1"/>
  <c r="D458"/>
  <c r="C458"/>
  <c r="G458" s="1"/>
  <c r="D457"/>
  <c r="C457"/>
  <c r="G457" s="1"/>
  <c r="D456"/>
  <c r="C456"/>
  <c r="G456" s="1"/>
  <c r="D455"/>
  <c r="C455"/>
  <c r="G455" s="1"/>
  <c r="D454"/>
  <c r="C454"/>
  <c r="G454" s="1"/>
  <c r="D453"/>
  <c r="C453"/>
  <c r="G453" s="1"/>
  <c r="D452"/>
  <c r="C452"/>
  <c r="G452" s="1"/>
  <c r="D451"/>
  <c r="C451"/>
  <c r="G451" s="1"/>
  <c r="D450"/>
  <c r="C450"/>
  <c r="G450" s="1"/>
  <c r="D449"/>
  <c r="C449"/>
  <c r="G449" s="1"/>
  <c r="D448"/>
  <c r="C448"/>
  <c r="G448" s="1"/>
  <c r="D447"/>
  <c r="C447"/>
  <c r="G447" s="1"/>
  <c r="D446"/>
  <c r="C446"/>
  <c r="G446" s="1"/>
  <c r="D445"/>
  <c r="C445"/>
  <c r="G445" s="1"/>
  <c r="D444"/>
  <c r="C444"/>
  <c r="G444" s="1"/>
  <c r="D443"/>
  <c r="C443"/>
  <c r="G443" s="1"/>
  <c r="D442"/>
  <c r="C442"/>
  <c r="G442" s="1"/>
  <c r="D441"/>
  <c r="C441"/>
  <c r="G441" s="1"/>
  <c r="D440"/>
  <c r="C440"/>
  <c r="G440" s="1"/>
  <c r="D439"/>
  <c r="C439"/>
  <c r="G439" s="1"/>
  <c r="D438"/>
  <c r="C438"/>
  <c r="G438" s="1"/>
  <c r="D437"/>
  <c r="C437"/>
  <c r="G437" s="1"/>
  <c r="D436"/>
  <c r="C436"/>
  <c r="G436" s="1"/>
  <c r="D435"/>
  <c r="C435"/>
  <c r="G435" s="1"/>
  <c r="D434"/>
  <c r="C434"/>
  <c r="G434" s="1"/>
  <c r="D433"/>
  <c r="C433"/>
  <c r="G433" s="1"/>
  <c r="D432"/>
  <c r="C432"/>
  <c r="G432" s="1"/>
  <c r="D431"/>
  <c r="C431"/>
  <c r="G431" s="1"/>
  <c r="D430"/>
  <c r="C430"/>
  <c r="G430" s="1"/>
  <c r="D429"/>
  <c r="C429"/>
  <c r="G429" s="1"/>
  <c r="D428"/>
  <c r="C428"/>
  <c r="G428" s="1"/>
  <c r="D427"/>
  <c r="C427"/>
  <c r="G427" s="1"/>
  <c r="D426"/>
  <c r="C426"/>
  <c r="G426" s="1"/>
  <c r="D425"/>
  <c r="C425"/>
  <c r="G425" s="1"/>
  <c r="D424"/>
  <c r="D423"/>
  <c r="H423" s="1"/>
  <c r="C423"/>
  <c r="D422"/>
  <c r="H422" s="1"/>
  <c r="C422"/>
  <c r="D421"/>
  <c r="H421" s="1"/>
  <c r="C421"/>
  <c r="D416"/>
  <c r="H416" s="1"/>
  <c r="C416"/>
  <c r="D415"/>
  <c r="H415" s="1"/>
  <c r="C415"/>
  <c r="D414"/>
  <c r="H414" s="1"/>
  <c r="C414"/>
  <c r="D411"/>
  <c r="H411" s="1"/>
  <c r="C411"/>
  <c r="D410"/>
  <c r="H410" s="1"/>
  <c r="C410"/>
  <c r="D409"/>
  <c r="H409" s="1"/>
  <c r="C409"/>
  <c r="D408"/>
  <c r="H408" s="1"/>
  <c r="C408"/>
  <c r="D407"/>
  <c r="H407" s="1"/>
  <c r="C407"/>
  <c r="D406"/>
  <c r="H406" s="1"/>
  <c r="C406"/>
  <c r="D405"/>
  <c r="H405" s="1"/>
  <c r="C405"/>
  <c r="D404"/>
  <c r="H404" s="1"/>
  <c r="C404"/>
  <c r="D403"/>
  <c r="H403" s="1"/>
  <c r="C403"/>
  <c r="D402"/>
  <c r="H402" s="1"/>
  <c r="C402"/>
  <c r="D401"/>
  <c r="H401" s="1"/>
  <c r="C401"/>
  <c r="D400"/>
  <c r="H400" s="1"/>
  <c r="C400"/>
  <c r="D399"/>
  <c r="H399" s="1"/>
  <c r="C399"/>
  <c r="D398"/>
  <c r="H398" s="1"/>
  <c r="C398"/>
  <c r="D397"/>
  <c r="H397" s="1"/>
  <c r="C397"/>
  <c r="D396"/>
  <c r="H396" s="1"/>
  <c r="C396"/>
  <c r="D395"/>
  <c r="H395" s="1"/>
  <c r="C395"/>
  <c r="D394"/>
  <c r="H394" s="1"/>
  <c r="C394"/>
  <c r="D393"/>
  <c r="H393" s="1"/>
  <c r="C393"/>
  <c r="D392"/>
  <c r="H392" s="1"/>
  <c r="C392"/>
  <c r="D391"/>
  <c r="H391" s="1"/>
  <c r="C391"/>
  <c r="D390"/>
  <c r="H390" s="1"/>
  <c r="C390"/>
  <c r="D389"/>
  <c r="H389" s="1"/>
  <c r="C389"/>
  <c r="D388"/>
  <c r="H388" s="1"/>
  <c r="C388"/>
  <c r="D387"/>
  <c r="H387" s="1"/>
  <c r="C387"/>
  <c r="D386"/>
  <c r="H386" s="1"/>
  <c r="C386"/>
  <c r="D385"/>
  <c r="H385" s="1"/>
  <c r="C385"/>
  <c r="D384"/>
  <c r="H384" s="1"/>
  <c r="C384"/>
  <c r="D383"/>
  <c r="H383" s="1"/>
  <c r="C383"/>
  <c r="D382"/>
  <c r="H382" s="1"/>
  <c r="C382"/>
  <c r="D381"/>
  <c r="H381" s="1"/>
  <c r="C381"/>
  <c r="D380"/>
  <c r="H380" s="1"/>
  <c r="C380"/>
  <c r="D379"/>
  <c r="H379" s="1"/>
  <c r="C379"/>
  <c r="D378"/>
  <c r="H378" s="1"/>
  <c r="C378"/>
  <c r="D377"/>
  <c r="H377" s="1"/>
  <c r="C377"/>
  <c r="D376"/>
  <c r="H376" s="1"/>
  <c r="C376"/>
  <c r="D375"/>
  <c r="H375" s="1"/>
  <c r="C375"/>
  <c r="D374"/>
  <c r="H374" s="1"/>
  <c r="C374"/>
  <c r="D373"/>
  <c r="C373"/>
  <c r="G373" s="1"/>
  <c r="D372"/>
  <c r="C372"/>
  <c r="G372" s="1"/>
  <c r="D371"/>
  <c r="C371"/>
  <c r="D370"/>
  <c r="C370"/>
  <c r="G370" s="1"/>
  <c r="D369"/>
  <c r="C369"/>
  <c r="C368"/>
  <c r="D367"/>
  <c r="H367" s="1"/>
  <c r="C367"/>
  <c r="D366"/>
  <c r="H366" s="1"/>
  <c r="C366"/>
  <c r="D365"/>
  <c r="H365" s="1"/>
  <c r="C365"/>
  <c r="D364"/>
  <c r="H364" s="1"/>
  <c r="C364"/>
  <c r="D363"/>
  <c r="H363" s="1"/>
  <c r="C363"/>
  <c r="D362"/>
  <c r="H362" s="1"/>
  <c r="C362"/>
  <c r="D361"/>
  <c r="H361" s="1"/>
  <c r="C361"/>
  <c r="D360"/>
  <c r="H360" s="1"/>
  <c r="C360"/>
  <c r="D359"/>
  <c r="H359" s="1"/>
  <c r="C359"/>
  <c r="D358"/>
  <c r="H358" s="1"/>
  <c r="C358"/>
  <c r="D357"/>
  <c r="H357" s="1"/>
  <c r="C357"/>
  <c r="D356"/>
  <c r="H356" s="1"/>
  <c r="C356"/>
  <c r="D354"/>
  <c r="H354" s="1"/>
  <c r="C354"/>
  <c r="D353"/>
  <c r="H353" s="1"/>
  <c r="C353"/>
  <c r="D352"/>
  <c r="H352" s="1"/>
  <c r="C352"/>
  <c r="D351"/>
  <c r="H351" s="1"/>
  <c r="C351"/>
  <c r="D350"/>
  <c r="H350" s="1"/>
  <c r="C350"/>
  <c r="D349"/>
  <c r="H349" s="1"/>
  <c r="C349"/>
  <c r="D348"/>
  <c r="H348" s="1"/>
  <c r="C348"/>
  <c r="D347"/>
  <c r="H347" s="1"/>
  <c r="C347"/>
  <c r="D346"/>
  <c r="H346" s="1"/>
  <c r="C346"/>
  <c r="D345"/>
  <c r="H345" s="1"/>
  <c r="C345"/>
  <c r="D344"/>
  <c r="H344" s="1"/>
  <c r="C344"/>
  <c r="D343"/>
  <c r="H343" s="1"/>
  <c r="C343"/>
  <c r="D342"/>
  <c r="H342" s="1"/>
  <c r="C342"/>
  <c r="D341"/>
  <c r="H341" s="1"/>
  <c r="C341"/>
  <c r="D340"/>
  <c r="H340" s="1"/>
  <c r="C340"/>
  <c r="D339"/>
  <c r="H339" s="1"/>
  <c r="C339"/>
  <c r="D338"/>
  <c r="H338" s="1"/>
  <c r="C338"/>
  <c r="D337"/>
  <c r="H337" s="1"/>
  <c r="C337"/>
  <c r="D336"/>
  <c r="H336" s="1"/>
  <c r="C336"/>
  <c r="D335"/>
  <c r="H335" s="1"/>
  <c r="C335"/>
  <c r="D334"/>
  <c r="H334" s="1"/>
  <c r="C334"/>
  <c r="D333"/>
  <c r="H333" s="1"/>
  <c r="C333"/>
  <c r="D332"/>
  <c r="H332" s="1"/>
  <c r="C332"/>
  <c r="D331"/>
  <c r="H331" s="1"/>
  <c r="C331"/>
  <c r="D330"/>
  <c r="H330" s="1"/>
  <c r="C330"/>
  <c r="D329"/>
  <c r="H329" s="1"/>
  <c r="C329"/>
  <c r="D328"/>
  <c r="H328" s="1"/>
  <c r="C328"/>
  <c r="D327"/>
  <c r="H327" s="1"/>
  <c r="C327"/>
  <c r="D326"/>
  <c r="H326" s="1"/>
  <c r="C326"/>
  <c r="D325"/>
  <c r="H325" s="1"/>
  <c r="C325"/>
  <c r="D324"/>
  <c r="H324" s="1"/>
  <c r="C324"/>
  <c r="D323"/>
  <c r="H323" s="1"/>
  <c r="C323"/>
  <c r="D322"/>
  <c r="H322" s="1"/>
  <c r="C322"/>
  <c r="D321"/>
  <c r="H321" s="1"/>
  <c r="C321"/>
  <c r="D320"/>
  <c r="H320" s="1"/>
  <c r="C320"/>
  <c r="D319"/>
  <c r="H319" s="1"/>
  <c r="C319"/>
  <c r="D318"/>
  <c r="H318" s="1"/>
  <c r="C318"/>
  <c r="D317"/>
  <c r="H317" s="1"/>
  <c r="C317"/>
  <c r="C316"/>
  <c r="D315"/>
  <c r="C315"/>
  <c r="G315" s="1"/>
  <c r="D314"/>
  <c r="C314"/>
  <c r="G314" s="1"/>
  <c r="D313"/>
  <c r="C313"/>
  <c r="G313" s="1"/>
  <c r="D312"/>
  <c r="C312"/>
  <c r="G312" s="1"/>
  <c r="D311"/>
  <c r="C311"/>
  <c r="G311" s="1"/>
  <c r="D310"/>
  <c r="C310"/>
  <c r="G310" s="1"/>
  <c r="D309"/>
  <c r="C309"/>
  <c r="G309" s="1"/>
  <c r="D308"/>
  <c r="C308"/>
  <c r="G308" s="1"/>
  <c r="D307"/>
  <c r="C307"/>
  <c r="G307" s="1"/>
  <c r="D306"/>
  <c r="C306"/>
  <c r="G306" s="1"/>
  <c r="D305"/>
  <c r="C305"/>
  <c r="G305" s="1"/>
  <c r="D304"/>
  <c r="C304"/>
  <c r="G304" s="1"/>
  <c r="D302"/>
  <c r="C302"/>
  <c r="D301"/>
  <c r="C301"/>
  <c r="D300"/>
  <c r="C300"/>
  <c r="D299"/>
  <c r="C299"/>
  <c r="D298"/>
  <c r="C298"/>
  <c r="G298" s="1"/>
  <c r="D294"/>
  <c r="C294"/>
  <c r="G294" s="1"/>
  <c r="D293"/>
  <c r="C293"/>
  <c r="G293" s="1"/>
  <c r="D292"/>
  <c r="C292"/>
  <c r="G292" s="1"/>
  <c r="D291"/>
  <c r="C291"/>
  <c r="G291" s="1"/>
  <c r="D290"/>
  <c r="C290"/>
  <c r="G290" s="1"/>
  <c r="D289"/>
  <c r="C289"/>
  <c r="G289" s="1"/>
  <c r="D288"/>
  <c r="C288"/>
  <c r="G288" s="1"/>
  <c r="D287"/>
  <c r="C287"/>
  <c r="G287" s="1"/>
  <c r="D286"/>
  <c r="C286"/>
  <c r="G286" s="1"/>
  <c r="D285"/>
  <c r="C285"/>
  <c r="G285" s="1"/>
  <c r="D284"/>
  <c r="C284"/>
  <c r="G284" s="1"/>
  <c r="D283"/>
  <c r="C283"/>
  <c r="G283" s="1"/>
  <c r="D282"/>
  <c r="C282"/>
  <c r="G282" s="1"/>
  <c r="D281"/>
  <c r="C281"/>
  <c r="G281" s="1"/>
  <c r="D280"/>
  <c r="C280"/>
  <c r="G280" s="1"/>
  <c r="D279"/>
  <c r="C279"/>
  <c r="G279" s="1"/>
  <c r="D278"/>
  <c r="C278"/>
  <c r="G278" s="1"/>
  <c r="D277"/>
  <c r="C277"/>
  <c r="G277" s="1"/>
  <c r="D276"/>
  <c r="C276"/>
  <c r="G276" s="1"/>
  <c r="D275"/>
  <c r="C275"/>
  <c r="G275" s="1"/>
  <c r="D274"/>
  <c r="C274"/>
  <c r="G274" s="1"/>
  <c r="D273"/>
  <c r="C273"/>
  <c r="G273" s="1"/>
  <c r="D272"/>
  <c r="C272"/>
  <c r="G272" s="1"/>
  <c r="D271"/>
  <c r="C271"/>
  <c r="G271" s="1"/>
  <c r="D270"/>
  <c r="C270"/>
  <c r="G270" s="1"/>
  <c r="D269"/>
  <c r="C269"/>
  <c r="G269" s="1"/>
  <c r="D268"/>
  <c r="C268"/>
  <c r="G268" s="1"/>
  <c r="D267"/>
  <c r="C267"/>
  <c r="D266"/>
  <c r="C266"/>
  <c r="G266" s="1"/>
  <c r="D265"/>
  <c r="C265"/>
  <c r="D264"/>
  <c r="C264"/>
  <c r="G264" s="1"/>
  <c r="D263"/>
  <c r="C263"/>
  <c r="G263" s="1"/>
  <c r="D262"/>
  <c r="C262"/>
  <c r="G262" s="1"/>
  <c r="D261"/>
  <c r="C261"/>
  <c r="G261" s="1"/>
  <c r="D260"/>
  <c r="C260"/>
  <c r="G260" s="1"/>
  <c r="D259"/>
  <c r="C259"/>
  <c r="G259" s="1"/>
  <c r="C258"/>
  <c r="D257"/>
  <c r="H257" s="1"/>
  <c r="C257"/>
  <c r="D256"/>
  <c r="H256" s="1"/>
  <c r="C256"/>
  <c r="D255"/>
  <c r="H255" s="1"/>
  <c r="C255"/>
  <c r="D254"/>
  <c r="H254" s="1"/>
  <c r="C254"/>
  <c r="D253"/>
  <c r="H253" s="1"/>
  <c r="C253"/>
  <c r="D252"/>
  <c r="H252" s="1"/>
  <c r="C252"/>
  <c r="D251"/>
  <c r="H251" s="1"/>
  <c r="C251"/>
  <c r="D250"/>
  <c r="H250" s="1"/>
  <c r="C250"/>
  <c r="D249"/>
  <c r="H249" s="1"/>
  <c r="C249"/>
  <c r="D248"/>
  <c r="H248" s="1"/>
  <c r="C248"/>
  <c r="D247"/>
  <c r="H247" s="1"/>
  <c r="C247"/>
  <c r="D246"/>
  <c r="H246" s="1"/>
  <c r="C246"/>
  <c r="D245"/>
  <c r="H245" s="1"/>
  <c r="C245"/>
  <c r="D244"/>
  <c r="H244" s="1"/>
  <c r="C244"/>
  <c r="D243"/>
  <c r="H243" s="1"/>
  <c r="C243"/>
  <c r="D242"/>
  <c r="H242" s="1"/>
  <c r="C242"/>
  <c r="D241"/>
  <c r="H241" s="1"/>
  <c r="C241"/>
  <c r="D240"/>
  <c r="H240" s="1"/>
  <c r="C240"/>
  <c r="D239"/>
  <c r="H239" s="1"/>
  <c r="C239"/>
  <c r="D238"/>
  <c r="H238" s="1"/>
  <c r="C238"/>
  <c r="D237"/>
  <c r="H237" s="1"/>
  <c r="C237"/>
  <c r="D236"/>
  <c r="H236" s="1"/>
  <c r="C236"/>
  <c r="D235"/>
  <c r="H235" s="1"/>
  <c r="C235"/>
  <c r="D234"/>
  <c r="H234" s="1"/>
  <c r="C234"/>
  <c r="D233"/>
  <c r="H233" s="1"/>
  <c r="C233"/>
  <c r="D232"/>
  <c r="H232" s="1"/>
  <c r="C232"/>
  <c r="D231"/>
  <c r="H231" s="1"/>
  <c r="C231"/>
  <c r="D230"/>
  <c r="H230" s="1"/>
  <c r="C230"/>
  <c r="D229"/>
  <c r="H229" s="1"/>
  <c r="C229"/>
  <c r="D228"/>
  <c r="H228" s="1"/>
  <c r="C228"/>
  <c r="D227"/>
  <c r="H227" s="1"/>
  <c r="C227"/>
  <c r="C226"/>
  <c r="D225"/>
  <c r="C225"/>
  <c r="G225" s="1"/>
  <c r="D224"/>
  <c r="C224"/>
  <c r="G224" s="1"/>
  <c r="D223"/>
  <c r="C223"/>
  <c r="G223" s="1"/>
  <c r="D222"/>
  <c r="C222"/>
  <c r="G222" s="1"/>
  <c r="D221"/>
  <c r="C221"/>
  <c r="G221" s="1"/>
  <c r="D220"/>
  <c r="C220"/>
  <c r="G220" s="1"/>
  <c r="D219"/>
  <c r="C219"/>
  <c r="G219" s="1"/>
  <c r="D218"/>
  <c r="C218"/>
  <c r="G218" s="1"/>
  <c r="D217"/>
  <c r="C217"/>
  <c r="G217" s="1"/>
  <c r="D216"/>
  <c r="C216"/>
  <c r="G216" s="1"/>
  <c r="D215"/>
  <c r="C215"/>
  <c r="G215" s="1"/>
  <c r="D214"/>
  <c r="C214"/>
  <c r="G214" s="1"/>
  <c r="D213"/>
  <c r="C213"/>
  <c r="D212"/>
  <c r="C212"/>
  <c r="D211"/>
  <c r="C211"/>
  <c r="G211" s="1"/>
  <c r="D210"/>
  <c r="C210"/>
  <c r="G210" s="1"/>
  <c r="D209"/>
  <c r="C209"/>
  <c r="G209" s="1"/>
  <c r="D208"/>
  <c r="C208"/>
  <c r="G208" s="1"/>
  <c r="D207"/>
  <c r="C207"/>
  <c r="G207" s="1"/>
  <c r="D206"/>
  <c r="C206"/>
  <c r="G206" s="1"/>
  <c r="D205"/>
  <c r="C205"/>
  <c r="G205" s="1"/>
  <c r="D204"/>
  <c r="C204"/>
  <c r="G204" s="1"/>
  <c r="D203"/>
  <c r="C203"/>
  <c r="G203" s="1"/>
  <c r="D202"/>
  <c r="C202"/>
  <c r="G202" s="1"/>
  <c r="D201"/>
  <c r="C201"/>
  <c r="G201" s="1"/>
  <c r="D200"/>
  <c r="C200"/>
  <c r="G200" s="1"/>
  <c r="D199"/>
  <c r="C199"/>
  <c r="G199" s="1"/>
  <c r="C198"/>
  <c r="D197"/>
  <c r="C197"/>
  <c r="D196"/>
  <c r="C196"/>
  <c r="D195"/>
  <c r="C195"/>
  <c r="D194"/>
  <c r="C194"/>
  <c r="D193"/>
  <c r="C193"/>
  <c r="D192"/>
  <c r="C192"/>
  <c r="G192" s="1"/>
  <c r="D191"/>
  <c r="C191"/>
  <c r="G191" s="1"/>
  <c r="D190"/>
  <c r="C190"/>
  <c r="D189"/>
  <c r="C189"/>
  <c r="G189" s="1"/>
  <c r="D188"/>
  <c r="C188"/>
  <c r="G188" s="1"/>
  <c r="D187"/>
  <c r="C187"/>
  <c r="G187" s="1"/>
  <c r="D186"/>
  <c r="C186"/>
  <c r="G186" s="1"/>
  <c r="D185"/>
  <c r="C185"/>
  <c r="G185" s="1"/>
  <c r="D184"/>
  <c r="C184"/>
  <c r="G184" s="1"/>
  <c r="D183"/>
  <c r="C183"/>
  <c r="D182"/>
  <c r="C182"/>
  <c r="D181"/>
  <c r="C181"/>
  <c r="G181" s="1"/>
  <c r="D180"/>
  <c r="C180"/>
  <c r="G180" s="1"/>
  <c r="D179"/>
  <c r="C179"/>
  <c r="G179" s="1"/>
  <c r="D178"/>
  <c r="C178"/>
  <c r="G178" s="1"/>
  <c r="D177"/>
  <c r="C177"/>
  <c r="G177" s="1"/>
  <c r="D176"/>
  <c r="C176"/>
  <c r="G176" s="1"/>
  <c r="D175"/>
  <c r="C175"/>
  <c r="G175" s="1"/>
  <c r="C174"/>
  <c r="D173"/>
  <c r="C173"/>
  <c r="G173" s="1"/>
  <c r="D172"/>
  <c r="C172"/>
  <c r="G172" s="1"/>
  <c r="D171"/>
  <c r="C171"/>
  <c r="D170"/>
  <c r="C170"/>
  <c r="D169"/>
  <c r="C169"/>
  <c r="G169" s="1"/>
  <c r="D168"/>
  <c r="C168"/>
  <c r="D167"/>
  <c r="C167"/>
  <c r="G167" s="1"/>
  <c r="D166"/>
  <c r="C166"/>
  <c r="D165"/>
  <c r="C165"/>
  <c r="G165" s="1"/>
  <c r="D164"/>
  <c r="C164"/>
  <c r="G164" s="1"/>
  <c r="D163"/>
  <c r="C163"/>
  <c r="G163" s="1"/>
  <c r="D162"/>
  <c r="C162"/>
  <c r="G162" s="1"/>
  <c r="D161"/>
  <c r="C161"/>
  <c r="G161" s="1"/>
  <c r="C160"/>
  <c r="D159"/>
  <c r="C159"/>
  <c r="G159" s="1"/>
  <c r="D158"/>
  <c r="C158"/>
  <c r="G158" s="1"/>
  <c r="D157"/>
  <c r="C157"/>
  <c r="G157" s="1"/>
  <c r="D156"/>
  <c r="C156"/>
  <c r="G156" s="1"/>
  <c r="D155"/>
  <c r="C155"/>
  <c r="G155" s="1"/>
  <c r="D154"/>
  <c r="C154"/>
  <c r="G154" s="1"/>
  <c r="D153"/>
  <c r="C153"/>
  <c r="G153" s="1"/>
  <c r="D152"/>
  <c r="C152"/>
  <c r="G152" s="1"/>
  <c r="D151"/>
  <c r="C151"/>
  <c r="G151" s="1"/>
  <c r="C150"/>
  <c r="D147"/>
  <c r="H147" s="1"/>
  <c r="C147"/>
  <c r="D146"/>
  <c r="H146" s="1"/>
  <c r="C146"/>
  <c r="D145"/>
  <c r="H145" s="1"/>
  <c r="C145"/>
  <c r="D144"/>
  <c r="H144" s="1"/>
  <c r="C144"/>
  <c r="D143"/>
  <c r="H143" s="1"/>
  <c r="C143"/>
  <c r="D142"/>
  <c r="H142" s="1"/>
  <c r="C142"/>
  <c r="D141"/>
  <c r="H141" s="1"/>
  <c r="C141"/>
  <c r="D140"/>
  <c r="H140" s="1"/>
  <c r="C140"/>
  <c r="D139"/>
  <c r="H139" s="1"/>
  <c r="C139"/>
  <c r="D138"/>
  <c r="H138" s="1"/>
  <c r="C138"/>
  <c r="D137"/>
  <c r="H137" s="1"/>
  <c r="C137"/>
  <c r="D136"/>
  <c r="H136" s="1"/>
  <c r="C136"/>
  <c r="D135"/>
  <c r="H135" s="1"/>
  <c r="C135"/>
  <c r="D134"/>
  <c r="H134" s="1"/>
  <c r="C134"/>
  <c r="D133"/>
  <c r="H133" s="1"/>
  <c r="C133"/>
  <c r="D132"/>
  <c r="H132" s="1"/>
  <c r="C132"/>
  <c r="D131"/>
  <c r="H131" s="1"/>
  <c r="C131"/>
  <c r="D130"/>
  <c r="H130" s="1"/>
  <c r="C130"/>
  <c r="D129"/>
  <c r="H129" s="1"/>
  <c r="C129"/>
  <c r="D128"/>
  <c r="H128" s="1"/>
  <c r="C128"/>
  <c r="D127"/>
  <c r="H127" s="1"/>
  <c r="C127"/>
  <c r="D126"/>
  <c r="H126" s="1"/>
  <c r="C126"/>
  <c r="D125"/>
  <c r="H125" s="1"/>
  <c r="C125"/>
  <c r="D124"/>
  <c r="H124" s="1"/>
  <c r="C124"/>
  <c r="D123"/>
  <c r="H123" s="1"/>
  <c r="C123"/>
  <c r="D122"/>
  <c r="H122" s="1"/>
  <c r="C122"/>
  <c r="D121"/>
  <c r="D120"/>
  <c r="C120"/>
  <c r="G120" s="1"/>
  <c r="D119"/>
  <c r="C119"/>
  <c r="G119" s="1"/>
  <c r="D118"/>
  <c r="C118"/>
  <c r="G118" s="1"/>
  <c r="D117"/>
  <c r="C117"/>
  <c r="G117" s="1"/>
  <c r="D116"/>
  <c r="C116"/>
  <c r="G116" s="1"/>
  <c r="D115"/>
  <c r="C115"/>
  <c r="G115" s="1"/>
  <c r="D114"/>
  <c r="C114"/>
  <c r="G114" s="1"/>
  <c r="D113"/>
  <c r="C113"/>
  <c r="D112"/>
  <c r="C112"/>
  <c r="G112" s="1"/>
  <c r="D111"/>
  <c r="C111"/>
  <c r="G111" s="1"/>
  <c r="D110"/>
  <c r="C110"/>
  <c r="G110" s="1"/>
  <c r="D109"/>
  <c r="C109"/>
  <c r="G109" s="1"/>
  <c r="D108"/>
  <c r="C108"/>
  <c r="D107"/>
  <c r="C107"/>
  <c r="G107" s="1"/>
  <c r="D106"/>
  <c r="C106"/>
  <c r="G106" s="1"/>
  <c r="D105"/>
  <c r="C105"/>
  <c r="G105" s="1"/>
  <c r="D104"/>
  <c r="C104"/>
  <c r="G104" s="1"/>
  <c r="D103"/>
  <c r="C103"/>
  <c r="G103" s="1"/>
  <c r="D102"/>
  <c r="C102"/>
  <c r="D101"/>
  <c r="C101"/>
  <c r="G101" s="1"/>
  <c r="D100"/>
  <c r="C100"/>
  <c r="G100" s="1"/>
  <c r="D99"/>
  <c r="C99"/>
  <c r="G99" s="1"/>
  <c r="D98"/>
  <c r="C98"/>
  <c r="G98" s="1"/>
  <c r="D97"/>
  <c r="C97"/>
  <c r="G97" s="1"/>
  <c r="D96"/>
  <c r="C96"/>
  <c r="G96" s="1"/>
  <c r="D95"/>
  <c r="C95"/>
  <c r="G95" s="1"/>
  <c r="D94"/>
  <c r="C94"/>
  <c r="G94" s="1"/>
  <c r="D93"/>
  <c r="C93"/>
  <c r="G93" s="1"/>
  <c r="D92"/>
  <c r="C92"/>
  <c r="G92" s="1"/>
  <c r="D91"/>
  <c r="C91"/>
  <c r="G91" s="1"/>
  <c r="D90"/>
  <c r="C90"/>
  <c r="G90" s="1"/>
  <c r="D89"/>
  <c r="C89"/>
  <c r="G89" s="1"/>
  <c r="D88"/>
  <c r="C88"/>
  <c r="G88" s="1"/>
  <c r="D87"/>
  <c r="C87"/>
  <c r="G87" s="1"/>
  <c r="D86"/>
  <c r="C86"/>
  <c r="G86" s="1"/>
  <c r="D85"/>
  <c r="C85"/>
  <c r="G85" s="1"/>
  <c r="D84"/>
  <c r="C84"/>
  <c r="G84" s="1"/>
  <c r="D83"/>
  <c r="C83"/>
  <c r="G83" s="1"/>
  <c r="D82"/>
  <c r="C82"/>
  <c r="G82" s="1"/>
  <c r="D81"/>
  <c r="C81"/>
  <c r="D80"/>
  <c r="C80"/>
  <c r="G80" s="1"/>
  <c r="D79"/>
  <c r="C79"/>
  <c r="D78"/>
  <c r="C78"/>
  <c r="D77"/>
  <c r="C77"/>
  <c r="G77" s="1"/>
  <c r="D76"/>
  <c r="C76"/>
  <c r="G76" s="1"/>
  <c r="D75"/>
  <c r="C75"/>
  <c r="G75" s="1"/>
  <c r="D74"/>
  <c r="C74"/>
  <c r="G74" s="1"/>
  <c r="D73"/>
  <c r="C73"/>
  <c r="G73" s="1"/>
  <c r="D72"/>
  <c r="C72"/>
  <c r="G72" s="1"/>
  <c r="D71"/>
  <c r="C71"/>
  <c r="G71" s="1"/>
  <c r="D70"/>
  <c r="C70"/>
  <c r="G70" s="1"/>
  <c r="D69"/>
  <c r="C69"/>
  <c r="G69" s="1"/>
  <c r="D68"/>
  <c r="C68"/>
  <c r="G68" s="1"/>
  <c r="D67"/>
  <c r="C67"/>
  <c r="G67" s="1"/>
  <c r="D66"/>
  <c r="C66"/>
  <c r="G66" s="1"/>
  <c r="D65"/>
  <c r="C65"/>
  <c r="G65" s="1"/>
  <c r="C64"/>
  <c r="D63"/>
  <c r="C63"/>
  <c r="G63" s="1"/>
  <c r="D62"/>
  <c r="C62"/>
  <c r="G62" s="1"/>
  <c r="D61"/>
  <c r="C61"/>
  <c r="G61" s="1"/>
  <c r="D60"/>
  <c r="C60"/>
  <c r="G60" s="1"/>
  <c r="D59"/>
  <c r="C59"/>
  <c r="G59" s="1"/>
  <c r="D58"/>
  <c r="C58"/>
  <c r="G58" s="1"/>
  <c r="D57"/>
  <c r="C57"/>
  <c r="G57" s="1"/>
  <c r="D56"/>
  <c r="C56"/>
  <c r="G56" s="1"/>
  <c r="D55"/>
  <c r="C55"/>
  <c r="G55" s="1"/>
  <c r="D54"/>
  <c r="C54"/>
  <c r="G54" s="1"/>
  <c r="D53"/>
  <c r="C53"/>
  <c r="G53" s="1"/>
  <c r="D52"/>
  <c r="C52"/>
  <c r="G52" s="1"/>
  <c r="D51"/>
  <c r="C51"/>
  <c r="G51" s="1"/>
  <c r="D50"/>
  <c r="C50"/>
  <c r="G50" s="1"/>
  <c r="D49"/>
  <c r="C49"/>
  <c r="G49" s="1"/>
  <c r="D48"/>
  <c r="C48"/>
  <c r="G48" s="1"/>
  <c r="D47"/>
  <c r="C47"/>
  <c r="G47" s="1"/>
  <c r="D46"/>
  <c r="C46"/>
  <c r="G46" s="1"/>
  <c r="D44"/>
  <c r="H44" s="1"/>
  <c r="C44"/>
  <c r="D43"/>
  <c r="H43" s="1"/>
  <c r="C43"/>
  <c r="D42"/>
  <c r="H42" s="1"/>
  <c r="C42"/>
  <c r="D41"/>
  <c r="H41" s="1"/>
  <c r="C41"/>
  <c r="D40"/>
  <c r="H40" s="1"/>
  <c r="C40"/>
  <c r="D39"/>
  <c r="D38"/>
  <c r="C38"/>
  <c r="G38" s="1"/>
  <c r="D37"/>
  <c r="C37"/>
  <c r="G37" s="1"/>
  <c r="D36"/>
  <c r="C36"/>
  <c r="G36" s="1"/>
  <c r="D35"/>
  <c r="C35"/>
  <c r="G35" s="1"/>
  <c r="D34"/>
  <c r="C34"/>
  <c r="G34" s="1"/>
  <c r="D33"/>
  <c r="C33"/>
  <c r="G33" s="1"/>
  <c r="D32"/>
  <c r="C32"/>
  <c r="G32" s="1"/>
  <c r="D31"/>
  <c r="C31"/>
  <c r="G31" s="1"/>
  <c r="D30"/>
  <c r="C30"/>
  <c r="G30" s="1"/>
  <c r="D29"/>
  <c r="C29"/>
  <c r="G29" s="1"/>
  <c r="D28"/>
  <c r="C28"/>
  <c r="G28" s="1"/>
  <c r="D27"/>
  <c r="C27"/>
  <c r="G27" s="1"/>
  <c r="D26"/>
  <c r="C26"/>
  <c r="G26" s="1"/>
  <c r="D25"/>
  <c r="C25"/>
  <c r="G25" s="1"/>
  <c r="D24"/>
  <c r="C24"/>
  <c r="G24" s="1"/>
  <c r="D23"/>
  <c r="C23"/>
  <c r="G23" s="1"/>
  <c r="D22"/>
  <c r="C22"/>
  <c r="G22" s="1"/>
  <c r="D21"/>
  <c r="C21"/>
  <c r="G21" s="1"/>
  <c r="D20"/>
  <c r="C20"/>
  <c r="G20" s="1"/>
  <c r="D19"/>
  <c r="C19"/>
  <c r="G19" s="1"/>
  <c r="D18"/>
  <c r="C18"/>
  <c r="G18" s="1"/>
  <c r="D17"/>
  <c r="C17"/>
  <c r="G17" s="1"/>
  <c r="D16"/>
  <c r="C16"/>
  <c r="G16" s="1"/>
  <c r="D15"/>
  <c r="C15"/>
  <c r="G15" s="1"/>
  <c r="D14"/>
  <c r="C14"/>
  <c r="G14" s="1"/>
  <c r="D13"/>
  <c r="C13"/>
  <c r="G13" s="1"/>
  <c r="D12"/>
  <c r="C12"/>
  <c r="G12" s="1"/>
  <c r="D11"/>
  <c r="C11"/>
  <c r="G11" s="1"/>
  <c r="D10"/>
  <c r="C10"/>
  <c r="G10" s="1"/>
  <c r="D9"/>
  <c r="C9"/>
  <c r="G9" s="1"/>
  <c r="D8"/>
  <c r="C8"/>
  <c r="G8" s="1"/>
  <c r="D7"/>
  <c r="C7"/>
  <c r="G7" s="1"/>
  <c r="D6"/>
  <c r="C6"/>
  <c r="G6" s="1"/>
  <c r="D5"/>
  <c r="C5"/>
  <c r="G5" s="1"/>
  <c r="D4"/>
  <c r="C4"/>
  <c r="G4" s="1"/>
  <c r="D3"/>
  <c r="E327" i="9" l="1"/>
  <c r="B327" s="1"/>
  <c r="E329"/>
  <c r="B329" s="1"/>
  <c r="D51" i="8"/>
  <c r="C1628" i="1" s="1"/>
  <c r="D45" i="8"/>
  <c r="E37" i="9"/>
  <c r="B37" s="1"/>
  <c r="J1542" i="1"/>
  <c r="E12" i="5"/>
  <c r="D1017" i="1" s="1"/>
  <c r="H1024"/>
  <c r="H1030"/>
  <c r="H1040"/>
  <c r="H1041"/>
  <c r="E7" i="5"/>
  <c r="F35"/>
  <c r="D64" i="1"/>
  <c r="G64" s="1"/>
  <c r="F68" i="4"/>
  <c r="E307" i="9"/>
  <c r="B307" s="1"/>
  <c r="E324"/>
  <c r="B324" s="1"/>
  <c r="G1540" i="1"/>
  <c r="G346" i="9"/>
  <c r="E346" s="1"/>
  <c r="G1511" i="1"/>
  <c r="F115" i="6"/>
  <c r="F19" i="5"/>
  <c r="G1385" i="1"/>
  <c r="G1389"/>
  <c r="H1390"/>
  <c r="E335" i="9"/>
  <c r="B335" s="1"/>
  <c r="E340"/>
  <c r="B340" s="1"/>
  <c r="F255" i="5"/>
  <c r="F260"/>
  <c r="E251"/>
  <c r="H1062" i="1"/>
  <c r="H1060"/>
  <c r="H1018"/>
  <c r="H1017"/>
  <c r="F341" i="9"/>
  <c r="B341" s="1"/>
  <c r="E70" i="5"/>
  <c r="G300" i="1"/>
  <c r="G302"/>
  <c r="G301"/>
  <c r="G299"/>
  <c r="H641"/>
  <c r="F238" i="9"/>
  <c r="H726" i="1"/>
  <c r="H677"/>
  <c r="H676"/>
  <c r="H647"/>
  <c r="H649"/>
  <c r="F135" i="4"/>
  <c r="F129"/>
  <c r="G102" i="1"/>
  <c r="G108"/>
  <c r="G113"/>
  <c r="G78"/>
  <c r="G79"/>
  <c r="G81"/>
  <c r="F83" i="4"/>
  <c r="E6"/>
  <c r="D2" i="1" s="1"/>
  <c r="F393" i="4"/>
  <c r="F379"/>
  <c r="G369" i="1"/>
  <c r="G371"/>
  <c r="G265"/>
  <c r="G267"/>
  <c r="G212"/>
  <c r="G213"/>
  <c r="E202" i="4"/>
  <c r="D198" i="1" s="1"/>
  <c r="G198" s="1"/>
  <c r="F216" i="4"/>
  <c r="G197" i="1"/>
  <c r="G196"/>
  <c r="G195"/>
  <c r="G194"/>
  <c r="G190"/>
  <c r="G193"/>
  <c r="G183"/>
  <c r="G182"/>
  <c r="G174"/>
  <c r="E164" i="4"/>
  <c r="D160" i="1" s="1"/>
  <c r="G160" s="1"/>
  <c r="F178" i="4"/>
  <c r="G171" i="1"/>
  <c r="G170"/>
  <c r="G166"/>
  <c r="G168"/>
  <c r="F170" i="4"/>
  <c r="G150" i="1"/>
  <c r="F154" i="4"/>
  <c r="H1583" i="1"/>
  <c r="G1583"/>
  <c r="G1591"/>
  <c r="G1607"/>
  <c r="D44" i="8"/>
  <c r="G1587" i="1"/>
  <c r="F236" i="9"/>
  <c r="E320"/>
  <c r="B320" s="1"/>
  <c r="H1589" i="1"/>
  <c r="G1589"/>
  <c r="H1597"/>
  <c r="G1597"/>
  <c r="H1605"/>
  <c r="G1605"/>
  <c r="H1613"/>
  <c r="G1613"/>
  <c r="G1624"/>
  <c r="H1624"/>
  <c r="G1626"/>
  <c r="H1626"/>
  <c r="G1628"/>
  <c r="H1628"/>
  <c r="G1630"/>
  <c r="H1630"/>
  <c r="G1632"/>
  <c r="H1632"/>
  <c r="G1634"/>
  <c r="H1634"/>
  <c r="G1636"/>
  <c r="H1636"/>
  <c r="G1638"/>
  <c r="H1638"/>
  <c r="G1640"/>
  <c r="H1640"/>
  <c r="G1642"/>
  <c r="H1642"/>
  <c r="G1644"/>
  <c r="H1644"/>
  <c r="G1646"/>
  <c r="H1646"/>
  <c r="G1648"/>
  <c r="H1648"/>
  <c r="G1650"/>
  <c r="H1650"/>
  <c r="G1652"/>
  <c r="H1652"/>
  <c r="G1654"/>
  <c r="H1654"/>
  <c r="G1656"/>
  <c r="H1656"/>
  <c r="G1658"/>
  <c r="H1658"/>
  <c r="G1660"/>
  <c r="H1660"/>
  <c r="G1662"/>
  <c r="H1662"/>
  <c r="G1664"/>
  <c r="H1664"/>
  <c r="G1666"/>
  <c r="H1666"/>
  <c r="G1668"/>
  <c r="H1668"/>
  <c r="G1670"/>
  <c r="H1670"/>
  <c r="G1672"/>
  <c r="H1672"/>
  <c r="G1674"/>
  <c r="H1674"/>
  <c r="G1676"/>
  <c r="H1676"/>
  <c r="G1678"/>
  <c r="H1678"/>
  <c r="G1680"/>
  <c r="H1680"/>
  <c r="G1682"/>
  <c r="H1682"/>
  <c r="G1684"/>
  <c r="H1684"/>
  <c r="G1686"/>
  <c r="H1686"/>
  <c r="H1337"/>
  <c r="H1345"/>
  <c r="H1353"/>
  <c r="H1361"/>
  <c r="H1369"/>
  <c r="H1377"/>
  <c r="H1385"/>
  <c r="H1393"/>
  <c r="H1409"/>
  <c r="H1417"/>
  <c r="H1425"/>
  <c r="H1433"/>
  <c r="H1441"/>
  <c r="H1457"/>
  <c r="H1473"/>
  <c r="H1495"/>
  <c r="H1511"/>
  <c r="H1527"/>
  <c r="H4"/>
  <c r="H5"/>
  <c r="H6"/>
  <c r="H7"/>
  <c r="H8"/>
  <c r="H9"/>
  <c r="H10"/>
  <c r="H11"/>
  <c r="H12"/>
  <c r="H13"/>
  <c r="H14"/>
  <c r="H15"/>
  <c r="H16"/>
  <c r="H17"/>
  <c r="H18"/>
  <c r="H19"/>
  <c r="H20"/>
  <c r="H21"/>
  <c r="H22"/>
  <c r="H23"/>
  <c r="H24"/>
  <c r="H25"/>
  <c r="H26"/>
  <c r="H27"/>
  <c r="H28"/>
  <c r="H29"/>
  <c r="H30"/>
  <c r="H31"/>
  <c r="H32"/>
  <c r="H33"/>
  <c r="H34"/>
  <c r="H35"/>
  <c r="H36"/>
  <c r="H37"/>
  <c r="H38"/>
  <c r="G40"/>
  <c r="G41"/>
  <c r="G42"/>
  <c r="G43"/>
  <c r="G44"/>
  <c r="H46"/>
  <c r="H47"/>
  <c r="H48"/>
  <c r="H49"/>
  <c r="H50"/>
  <c r="H51"/>
  <c r="H52"/>
  <c r="H53"/>
  <c r="H54"/>
  <c r="H55"/>
  <c r="H56"/>
  <c r="H57"/>
  <c r="H58"/>
  <c r="H59"/>
  <c r="H60"/>
  <c r="H61"/>
  <c r="H62"/>
  <c r="H63"/>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G122"/>
  <c r="G123"/>
  <c r="G124"/>
  <c r="G125"/>
  <c r="G126"/>
  <c r="G127"/>
  <c r="G128"/>
  <c r="G129"/>
  <c r="G130"/>
  <c r="G131"/>
  <c r="G132"/>
  <c r="G133"/>
  <c r="G134"/>
  <c r="G135"/>
  <c r="G136"/>
  <c r="G137"/>
  <c r="G138"/>
  <c r="G139"/>
  <c r="G140"/>
  <c r="G141"/>
  <c r="G142"/>
  <c r="G143"/>
  <c r="G144"/>
  <c r="G145"/>
  <c r="G146"/>
  <c r="G147"/>
  <c r="H150"/>
  <c r="H151"/>
  <c r="H152"/>
  <c r="H153"/>
  <c r="H154"/>
  <c r="H155"/>
  <c r="H156"/>
  <c r="H157"/>
  <c r="H158"/>
  <c r="H159"/>
  <c r="H161"/>
  <c r="H162"/>
  <c r="H163"/>
  <c r="H164"/>
  <c r="H165"/>
  <c r="H166"/>
  <c r="H167"/>
  <c r="H168"/>
  <c r="H169"/>
  <c r="H170"/>
  <c r="H171"/>
  <c r="H172"/>
  <c r="H173"/>
  <c r="H174"/>
  <c r="H175"/>
  <c r="H176"/>
  <c r="H177"/>
  <c r="H178"/>
  <c r="H179"/>
  <c r="H180"/>
  <c r="H181"/>
  <c r="H182"/>
  <c r="H183"/>
  <c r="H184"/>
  <c r="H185"/>
  <c r="H186"/>
  <c r="H187"/>
  <c r="H188"/>
  <c r="H189"/>
  <c r="H190"/>
  <c r="H191"/>
  <c r="H192"/>
  <c r="H193"/>
  <c r="H194"/>
  <c r="H195"/>
  <c r="H196"/>
  <c r="H197"/>
  <c r="H198"/>
  <c r="H199"/>
  <c r="H200"/>
  <c r="H201"/>
  <c r="H202"/>
  <c r="H203"/>
  <c r="H204"/>
  <c r="H205"/>
  <c r="H206"/>
  <c r="H207"/>
  <c r="H208"/>
  <c r="H209"/>
  <c r="H210"/>
  <c r="H211"/>
  <c r="H212"/>
  <c r="H213"/>
  <c r="H214"/>
  <c r="H215"/>
  <c r="H216"/>
  <c r="H217"/>
  <c r="H218"/>
  <c r="H219"/>
  <c r="H220"/>
  <c r="H221"/>
  <c r="H222"/>
  <c r="H223"/>
  <c r="H224"/>
  <c r="H225"/>
  <c r="G227"/>
  <c r="G228"/>
  <c r="G229"/>
  <c r="G230"/>
  <c r="G231"/>
  <c r="G232"/>
  <c r="G233"/>
  <c r="G234"/>
  <c r="G235"/>
  <c r="G236"/>
  <c r="G237"/>
  <c r="G238"/>
  <c r="G239"/>
  <c r="G240"/>
  <c r="G241"/>
  <c r="G242"/>
  <c r="G243"/>
  <c r="G244"/>
  <c r="G245"/>
  <c r="G246"/>
  <c r="G247"/>
  <c r="G248"/>
  <c r="G249"/>
  <c r="G250"/>
  <c r="G251"/>
  <c r="G252"/>
  <c r="G253"/>
  <c r="G254"/>
  <c r="G255"/>
  <c r="G256"/>
  <c r="G257"/>
  <c r="H259"/>
  <c r="H260"/>
  <c r="H261"/>
  <c r="H262"/>
  <c r="H263"/>
  <c r="H264"/>
  <c r="H265"/>
  <c r="H266"/>
  <c r="H267"/>
  <c r="H268"/>
  <c r="H269"/>
  <c r="H270"/>
  <c r="H271"/>
  <c r="H272"/>
  <c r="H273"/>
  <c r="H274"/>
  <c r="H275"/>
  <c r="H276"/>
  <c r="H277"/>
  <c r="H278"/>
  <c r="H279"/>
  <c r="H280"/>
  <c r="H281"/>
  <c r="H282"/>
  <c r="H283"/>
  <c r="H284"/>
  <c r="H285"/>
  <c r="H286"/>
  <c r="H287"/>
  <c r="H288"/>
  <c r="H289"/>
  <c r="H290"/>
  <c r="H291"/>
  <c r="H292"/>
  <c r="H293"/>
  <c r="H294"/>
  <c r="H298"/>
  <c r="H299"/>
  <c r="H300"/>
  <c r="H301"/>
  <c r="H302"/>
  <c r="H304"/>
  <c r="H305"/>
  <c r="H306"/>
  <c r="H307"/>
  <c r="H308"/>
  <c r="H309"/>
  <c r="H310"/>
  <c r="H311"/>
  <c r="H312"/>
  <c r="H313"/>
  <c r="H314"/>
  <c r="H315"/>
  <c r="G317"/>
  <c r="G318"/>
  <c r="G319"/>
  <c r="G320"/>
  <c r="G321"/>
  <c r="G322"/>
  <c r="G323"/>
  <c r="G324"/>
  <c r="G325"/>
  <c r="G326"/>
  <c r="G327"/>
  <c r="G328"/>
  <c r="G329"/>
  <c r="G330"/>
  <c r="G331"/>
  <c r="G332"/>
  <c r="G333"/>
  <c r="G334"/>
  <c r="G335"/>
  <c r="G336"/>
  <c r="G337"/>
  <c r="G338"/>
  <c r="G339"/>
  <c r="G340"/>
  <c r="G341"/>
  <c r="G342"/>
  <c r="G343"/>
  <c r="G344"/>
  <c r="G345"/>
  <c r="G346"/>
  <c r="G347"/>
  <c r="G348"/>
  <c r="G349"/>
  <c r="G350"/>
  <c r="G351"/>
  <c r="G352"/>
  <c r="G353"/>
  <c r="G354"/>
  <c r="G356"/>
  <c r="G357"/>
  <c r="G358"/>
  <c r="G359"/>
  <c r="G360"/>
  <c r="G361"/>
  <c r="G362"/>
  <c r="G363"/>
  <c r="G364"/>
  <c r="G365"/>
  <c r="G366"/>
  <c r="G367"/>
  <c r="H369"/>
  <c r="H370"/>
  <c r="H371"/>
  <c r="H372"/>
  <c r="H373"/>
  <c r="H1333"/>
  <c r="H1341"/>
  <c r="H1349"/>
  <c r="H1357"/>
  <c r="H1365"/>
  <c r="H1373"/>
  <c r="H1381"/>
  <c r="H1389"/>
  <c r="H1397"/>
  <c r="H1405"/>
  <c r="H1413"/>
  <c r="H1421"/>
  <c r="H1429"/>
  <c r="H1437"/>
  <c r="H1449"/>
  <c r="H1465"/>
  <c r="H1481"/>
  <c r="H1487"/>
  <c r="H1503"/>
  <c r="H1519"/>
  <c r="H1535"/>
  <c r="H1585"/>
  <c r="G1585"/>
  <c r="H1593"/>
  <c r="G1593"/>
  <c r="H1601"/>
  <c r="G1601"/>
  <c r="H1609"/>
  <c r="G1609"/>
  <c r="H1617"/>
  <c r="G1617"/>
  <c r="H1623"/>
  <c r="G1623"/>
  <c r="H1625"/>
  <c r="G1625"/>
  <c r="H1627"/>
  <c r="G1627"/>
  <c r="H1629"/>
  <c r="G1629"/>
  <c r="H1631"/>
  <c r="G1631"/>
  <c r="H1633"/>
  <c r="G1633"/>
  <c r="H1635"/>
  <c r="G1635"/>
  <c r="H1637"/>
  <c r="G1637"/>
  <c r="H1639"/>
  <c r="G1639"/>
  <c r="H1641"/>
  <c r="G1641"/>
  <c r="H1643"/>
  <c r="G1643"/>
  <c r="H1645"/>
  <c r="G1645"/>
  <c r="H1647"/>
  <c r="G1647"/>
  <c r="H1649"/>
  <c r="G1649"/>
  <c r="H1651"/>
  <c r="G1651"/>
  <c r="H1653"/>
  <c r="G1653"/>
  <c r="H1655"/>
  <c r="G1655"/>
  <c r="H1657"/>
  <c r="G1657"/>
  <c r="H1659"/>
  <c r="G1659"/>
  <c r="H1661"/>
  <c r="G1661"/>
  <c r="H1663"/>
  <c r="G1663"/>
  <c r="H1665"/>
  <c r="G1665"/>
  <c r="H1667"/>
  <c r="G1667"/>
  <c r="H1669"/>
  <c r="G1669"/>
  <c r="H1671"/>
  <c r="G1671"/>
  <c r="H1673"/>
  <c r="G1673"/>
  <c r="H1675"/>
  <c r="G1675"/>
  <c r="H1677"/>
  <c r="G1677"/>
  <c r="H1679"/>
  <c r="G1679"/>
  <c r="H1681"/>
  <c r="G1681"/>
  <c r="H1683"/>
  <c r="G1683"/>
  <c r="H1685"/>
  <c r="G1685"/>
  <c r="G374"/>
  <c r="G375"/>
  <c r="G376"/>
  <c r="G377"/>
  <c r="G378"/>
  <c r="G379"/>
  <c r="G380"/>
  <c r="G381"/>
  <c r="G382"/>
  <c r="G383"/>
  <c r="G384"/>
  <c r="G385"/>
  <c r="G386"/>
  <c r="G387"/>
  <c r="G388"/>
  <c r="G389"/>
  <c r="G390"/>
  <c r="G391"/>
  <c r="G392"/>
  <c r="G393"/>
  <c r="G394"/>
  <c r="G395"/>
  <c r="G396"/>
  <c r="G397"/>
  <c r="G398"/>
  <c r="G399"/>
  <c r="G400"/>
  <c r="G401"/>
  <c r="G402"/>
  <c r="G403"/>
  <c r="G404"/>
  <c r="G405"/>
  <c r="G406"/>
  <c r="G407"/>
  <c r="G408"/>
  <c r="G409"/>
  <c r="G410"/>
  <c r="G411"/>
  <c r="G414"/>
  <c r="G415"/>
  <c r="G416"/>
  <c r="G421"/>
  <c r="G422"/>
  <c r="G423"/>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G461"/>
  <c r="G462"/>
  <c r="G463"/>
  <c r="G464"/>
  <c r="G465"/>
  <c r="G466"/>
  <c r="G467"/>
  <c r="G468"/>
  <c r="G469"/>
  <c r="G470"/>
  <c r="G471"/>
  <c r="G472"/>
  <c r="G473"/>
  <c r="G474"/>
  <c r="G475"/>
  <c r="G476"/>
  <c r="G477"/>
  <c r="G478"/>
  <c r="G479"/>
  <c r="G480"/>
  <c r="G481"/>
  <c r="G482"/>
  <c r="G483"/>
  <c r="G484"/>
  <c r="H486"/>
  <c r="H487"/>
  <c r="H488"/>
  <c r="H489"/>
  <c r="H490"/>
  <c r="H491"/>
  <c r="H492"/>
  <c r="H493"/>
  <c r="H494"/>
  <c r="H495"/>
  <c r="H496"/>
  <c r="H497"/>
  <c r="H498"/>
  <c r="H499"/>
  <c r="H500"/>
  <c r="H501"/>
  <c r="H502"/>
  <c r="H503"/>
  <c r="H504"/>
  <c r="H505"/>
  <c r="H506"/>
  <c r="H507"/>
  <c r="H508"/>
  <c r="H509"/>
  <c r="H510"/>
  <c r="H511"/>
  <c r="H512"/>
  <c r="H513"/>
  <c r="H514"/>
  <c r="H515"/>
  <c r="G517"/>
  <c r="G518"/>
  <c r="G519"/>
  <c r="G520"/>
  <c r="G521"/>
  <c r="G522"/>
  <c r="G523"/>
  <c r="G524"/>
  <c r="G525"/>
  <c r="G526"/>
  <c r="G527"/>
  <c r="G528"/>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574"/>
  <c r="G575"/>
  <c r="G576"/>
  <c r="G577"/>
  <c r="H579"/>
  <c r="H580"/>
  <c r="H581"/>
  <c r="H582"/>
  <c r="H583"/>
  <c r="H584"/>
  <c r="H585"/>
  <c r="H586"/>
  <c r="H587"/>
  <c r="H588"/>
  <c r="H589"/>
  <c r="H590"/>
  <c r="H591"/>
  <c r="H592"/>
  <c r="H593"/>
  <c r="H594"/>
  <c r="H595"/>
  <c r="H596"/>
  <c r="H597"/>
  <c r="H598"/>
  <c r="H599"/>
  <c r="H600"/>
  <c r="H601"/>
  <c r="H602"/>
  <c r="H603"/>
  <c r="H604"/>
  <c r="H1076"/>
  <c r="H1077"/>
  <c r="H1078"/>
  <c r="H1079"/>
  <c r="H1080"/>
  <c r="H1081"/>
  <c r="H1082"/>
  <c r="H1083"/>
  <c r="H1084"/>
  <c r="H1085"/>
  <c r="H1086"/>
  <c r="H1087"/>
  <c r="H1088"/>
  <c r="H1089"/>
  <c r="H1090"/>
  <c r="H1091"/>
  <c r="H1092"/>
  <c r="H1153"/>
  <c r="H1154"/>
  <c r="H1155"/>
  <c r="H1156"/>
  <c r="H1157"/>
  <c r="H1158"/>
  <c r="H1159"/>
  <c r="H1160"/>
  <c r="H1161"/>
  <c r="H1162"/>
  <c r="H1163"/>
  <c r="H1164"/>
  <c r="H1165"/>
  <c r="H1166"/>
  <c r="H1167"/>
  <c r="H1168"/>
  <c r="H1169"/>
  <c r="H1170"/>
  <c r="H1171"/>
  <c r="H1172"/>
  <c r="H1173"/>
  <c r="H1174"/>
  <c r="H1175"/>
  <c r="H1176"/>
  <c r="H1177"/>
  <c r="H1178"/>
  <c r="H1179"/>
  <c r="H1182"/>
  <c r="H1183"/>
  <c r="H1184"/>
  <c r="H1185"/>
  <c r="H1186"/>
  <c r="H1187"/>
  <c r="H1188"/>
  <c r="H1189"/>
  <c r="H1190"/>
  <c r="H1191"/>
  <c r="H1192"/>
  <c r="H1193"/>
  <c r="H1194"/>
  <c r="H1195"/>
  <c r="H1196"/>
  <c r="H1197"/>
  <c r="H1198"/>
  <c r="H1199"/>
  <c r="H1200"/>
  <c r="H1201"/>
  <c r="H1202"/>
  <c r="H1203"/>
  <c r="H1204"/>
  <c r="H1205"/>
  <c r="H1206"/>
  <c r="H1207"/>
  <c r="H1208"/>
  <c r="H1209"/>
  <c r="H1210"/>
  <c r="H1211"/>
  <c r="H1212"/>
  <c r="H1213"/>
  <c r="H1214"/>
  <c r="H1215"/>
  <c r="H1216"/>
  <c r="H1217"/>
  <c r="H1218"/>
  <c r="H1219"/>
  <c r="H1220"/>
  <c r="H1221"/>
  <c r="H1222"/>
  <c r="H1223"/>
  <c r="H1224"/>
  <c r="H1225"/>
  <c r="H1226"/>
  <c r="H1227"/>
  <c r="H1228"/>
  <c r="H1229"/>
  <c r="H1230"/>
  <c r="H1231"/>
  <c r="H1232"/>
  <c r="H1233"/>
  <c r="H1234"/>
  <c r="H1235"/>
  <c r="H1236"/>
  <c r="H1237"/>
  <c r="H1238"/>
  <c r="H1239"/>
  <c r="H1240"/>
  <c r="H1241"/>
  <c r="H1242"/>
  <c r="H1243"/>
  <c r="H1244"/>
  <c r="H1245"/>
  <c r="H1246"/>
  <c r="H1247"/>
  <c r="H1248"/>
  <c r="H1249"/>
  <c r="H1250"/>
  <c r="H1251"/>
  <c r="H1252"/>
  <c r="H1253"/>
  <c r="H1254"/>
  <c r="H1256"/>
  <c r="H1257"/>
  <c r="H1258"/>
  <c r="H1259"/>
  <c r="H1260"/>
  <c r="H1261"/>
  <c r="H1262"/>
  <c r="H1263"/>
  <c r="H1264"/>
  <c r="H1265"/>
  <c r="H1266"/>
  <c r="H1267"/>
  <c r="H1268"/>
  <c r="H1269"/>
  <c r="H1270"/>
  <c r="H1271"/>
  <c r="H1272"/>
  <c r="H1273"/>
  <c r="H1274"/>
  <c r="H1275"/>
  <c r="H1276"/>
  <c r="H1277"/>
  <c r="H1278"/>
  <c r="H1279"/>
  <c r="H1280"/>
  <c r="H1281"/>
  <c r="H1282"/>
  <c r="H1283"/>
  <c r="H1284"/>
  <c r="H1285"/>
  <c r="H1286"/>
  <c r="H1287"/>
  <c r="H1288"/>
  <c r="H1289"/>
  <c r="H1290"/>
  <c r="H1291"/>
  <c r="H1292"/>
  <c r="H1293"/>
  <c r="H1294"/>
  <c r="H1295"/>
  <c r="H1296"/>
  <c r="H1297"/>
  <c r="H1298"/>
  <c r="H1299"/>
  <c r="H1300"/>
  <c r="H1301"/>
  <c r="H1302"/>
  <c r="H1303"/>
  <c r="H1304"/>
  <c r="H1305"/>
  <c r="H1306"/>
  <c r="H1307"/>
  <c r="H1308"/>
  <c r="H1309"/>
  <c r="H1310"/>
  <c r="H1311"/>
  <c r="H1312"/>
  <c r="H1313"/>
  <c r="H1314"/>
  <c r="H1315"/>
  <c r="H1316"/>
  <c r="H1317"/>
  <c r="H1318"/>
  <c r="H1319"/>
  <c r="H1320"/>
  <c r="H1321"/>
  <c r="H1322"/>
  <c r="H1323"/>
  <c r="H1324"/>
  <c r="H1325"/>
  <c r="H1326"/>
  <c r="H1327"/>
  <c r="H1328"/>
  <c r="G1329"/>
  <c r="G1331"/>
  <c r="H1331"/>
  <c r="H1332"/>
  <c r="G1335"/>
  <c r="H1335"/>
  <c r="H1336"/>
  <c r="G1339"/>
  <c r="H1339"/>
  <c r="H1340"/>
  <c r="G1343"/>
  <c r="H1343"/>
  <c r="H1344"/>
  <c r="G1347"/>
  <c r="H1347"/>
  <c r="H1348"/>
  <c r="G1351"/>
  <c r="H1351"/>
  <c r="H1352"/>
  <c r="G1355"/>
  <c r="H1355"/>
  <c r="H1356"/>
  <c r="G1359"/>
  <c r="H1359"/>
  <c r="H1360"/>
  <c r="G1363"/>
  <c r="H1363"/>
  <c r="H1364"/>
  <c r="G1367"/>
  <c r="H1367"/>
  <c r="H1368"/>
  <c r="G1371"/>
  <c r="H1371"/>
  <c r="H1372"/>
  <c r="G1375"/>
  <c r="H1375"/>
  <c r="H1376"/>
  <c r="G1379"/>
  <c r="H1379"/>
  <c r="H1380"/>
  <c r="G1383"/>
  <c r="H1383"/>
  <c r="H1384"/>
  <c r="G1387"/>
  <c r="H1387"/>
  <c r="H1388"/>
  <c r="G1391"/>
  <c r="H1391"/>
  <c r="H1392"/>
  <c r="G1395"/>
  <c r="H1395"/>
  <c r="H1396"/>
  <c r="G1399"/>
  <c r="H1399"/>
  <c r="H1400"/>
  <c r="G1403"/>
  <c r="H1403"/>
  <c r="H1404"/>
  <c r="G1407"/>
  <c r="H1407"/>
  <c r="H1408"/>
  <c r="G1411"/>
  <c r="H1411"/>
  <c r="H1412"/>
  <c r="G1415"/>
  <c r="H1415"/>
  <c r="H1416"/>
  <c r="G1419"/>
  <c r="H1419"/>
  <c r="H1420"/>
  <c r="G1423"/>
  <c r="H1423"/>
  <c r="H1424"/>
  <c r="G1427"/>
  <c r="H1427"/>
  <c r="H1428"/>
  <c r="G1431"/>
  <c r="H1431"/>
  <c r="H1432"/>
  <c r="G1435"/>
  <c r="H1435"/>
  <c r="H1436"/>
  <c r="G1439"/>
  <c r="H1439"/>
  <c r="H1440"/>
  <c r="H1445"/>
  <c r="H1453"/>
  <c r="H1461"/>
  <c r="H1469"/>
  <c r="H1477"/>
  <c r="H1491"/>
  <c r="H1499"/>
  <c r="H1507"/>
  <c r="H1515"/>
  <c r="H1523"/>
  <c r="H1531"/>
  <c r="H1540"/>
  <c r="J1546"/>
  <c r="G1443"/>
  <c r="H1443"/>
  <c r="H1444"/>
  <c r="G1447"/>
  <c r="H1447"/>
  <c r="H1448"/>
  <c r="G1451"/>
  <c r="H1451"/>
  <c r="H1452"/>
  <c r="G1455"/>
  <c r="H1455"/>
  <c r="H1456"/>
  <c r="G1459"/>
  <c r="H1459"/>
  <c r="H1460"/>
  <c r="G1463"/>
  <c r="H1463"/>
  <c r="H1464"/>
  <c r="G1467"/>
  <c r="H1467"/>
  <c r="H1468"/>
  <c r="G1471"/>
  <c r="H1471"/>
  <c r="H1472"/>
  <c r="G1475"/>
  <c r="H1475"/>
  <c r="H1476"/>
  <c r="G1479"/>
  <c r="H1479"/>
  <c r="H1480"/>
  <c r="G1483"/>
  <c r="H1483"/>
  <c r="H1484"/>
  <c r="H1486"/>
  <c r="G1489"/>
  <c r="H1489"/>
  <c r="H1490"/>
  <c r="G1493"/>
  <c r="H1493"/>
  <c r="H1494"/>
  <c r="G1497"/>
  <c r="H1497"/>
  <c r="H1498"/>
  <c r="G1501"/>
  <c r="H1501"/>
  <c r="H1502"/>
  <c r="G1505"/>
  <c r="H1505"/>
  <c r="H1506"/>
  <c r="G1509"/>
  <c r="H1509"/>
  <c r="H1510"/>
  <c r="G1513"/>
  <c r="H1513"/>
  <c r="H1514"/>
  <c r="G1517"/>
  <c r="H1517"/>
  <c r="H1518"/>
  <c r="G1521"/>
  <c r="H1521"/>
  <c r="H1522"/>
  <c r="G1525"/>
  <c r="H1525"/>
  <c r="H1526"/>
  <c r="G1529"/>
  <c r="H1529"/>
  <c r="H1530"/>
  <c r="G1533"/>
  <c r="H1533"/>
  <c r="H1534"/>
  <c r="G1538"/>
  <c r="H1538"/>
  <c r="H1539"/>
  <c r="H1543"/>
  <c r="H1544"/>
  <c r="H1547"/>
  <c r="E296" i="9"/>
  <c r="B296" s="1"/>
  <c r="E27"/>
  <c r="B27" s="1"/>
  <c r="E31"/>
  <c r="B31" s="1"/>
  <c r="E35"/>
  <c r="B35" s="1"/>
  <c r="E39"/>
  <c r="B39" s="1"/>
  <c r="E43"/>
  <c r="B43" s="1"/>
  <c r="E47"/>
  <c r="B47" s="1"/>
  <c r="E51"/>
  <c r="B51" s="1"/>
  <c r="E55"/>
  <c r="B55" s="1"/>
  <c r="E59"/>
  <c r="B59" s="1"/>
  <c r="E63"/>
  <c r="B63" s="1"/>
  <c r="E67"/>
  <c r="B67" s="1"/>
  <c r="E71"/>
  <c r="B71" s="1"/>
  <c r="E75"/>
  <c r="B75" s="1"/>
  <c r="E79"/>
  <c r="B79" s="1"/>
  <c r="E90"/>
  <c r="B90" s="1"/>
  <c r="E104"/>
  <c r="B104" s="1"/>
  <c r="E108"/>
  <c r="B108" s="1"/>
  <c r="E112"/>
  <c r="B112" s="1"/>
  <c r="E117"/>
  <c r="B117" s="1"/>
  <c r="E121"/>
  <c r="B121" s="1"/>
  <c r="E127"/>
  <c r="B127" s="1"/>
  <c r="E132"/>
  <c r="B132" s="1"/>
  <c r="E140"/>
  <c r="B140" s="1"/>
  <c r="E151"/>
  <c r="B151" s="1"/>
  <c r="E157"/>
  <c r="B157" s="1"/>
  <c r="E162"/>
  <c r="B162" s="1"/>
  <c r="E166"/>
  <c r="B166" s="1"/>
  <c r="E170"/>
  <c r="B170" s="1"/>
  <c r="E173"/>
  <c r="B173" s="1"/>
  <c r="B268"/>
  <c r="E311"/>
  <c r="B311" s="1"/>
  <c r="E318"/>
  <c r="B318" s="1"/>
  <c r="E322"/>
  <c r="B322" s="1"/>
  <c r="E326"/>
  <c r="B326" s="1"/>
  <c r="E331"/>
  <c r="B331" s="1"/>
  <c r="J1549" i="1"/>
  <c r="H1549"/>
  <c r="J1551"/>
  <c r="H1551"/>
  <c r="J1553"/>
  <c r="H1553"/>
  <c r="J1558"/>
  <c r="H1558"/>
  <c r="J1560"/>
  <c r="H1560"/>
  <c r="J1562"/>
  <c r="H1562"/>
  <c r="J1578"/>
  <c r="H1578"/>
  <c r="J1580"/>
  <c r="H1580"/>
  <c r="G1582"/>
  <c r="H1582"/>
  <c r="G1586"/>
  <c r="H1586"/>
  <c r="G1590"/>
  <c r="H1590"/>
  <c r="G1594"/>
  <c r="H1594"/>
  <c r="G1598"/>
  <c r="H1598"/>
  <c r="G1602"/>
  <c r="H1602"/>
  <c r="G1606"/>
  <c r="H1606"/>
  <c r="G1610"/>
  <c r="H1610"/>
  <c r="G1614"/>
  <c r="H1614"/>
  <c r="G1618"/>
  <c r="H1618"/>
  <c r="I17" i="3"/>
  <c r="D1075" i="1"/>
  <c r="G1075" s="1"/>
  <c r="J1548"/>
  <c r="H1548"/>
  <c r="J1550"/>
  <c r="H1550"/>
  <c r="J1552"/>
  <c r="H1552"/>
  <c r="J1554"/>
  <c r="H1554"/>
  <c r="J1557"/>
  <c r="H1557"/>
  <c r="J1559"/>
  <c r="H1559"/>
  <c r="J1561"/>
  <c r="H1561"/>
  <c r="J1579"/>
  <c r="H1579"/>
  <c r="J1581"/>
  <c r="H1581"/>
  <c r="G1584"/>
  <c r="H1584"/>
  <c r="G1588"/>
  <c r="H1588"/>
  <c r="G1592"/>
  <c r="H1592"/>
  <c r="G1596"/>
  <c r="H1596"/>
  <c r="G1600"/>
  <c r="H1600"/>
  <c r="G1604"/>
  <c r="H1604"/>
  <c r="G1608"/>
  <c r="H1608"/>
  <c r="G1612"/>
  <c r="H1612"/>
  <c r="G1616"/>
  <c r="H1616"/>
  <c r="G1620"/>
  <c r="H1620"/>
  <c r="G606"/>
  <c r="G608"/>
  <c r="G610"/>
  <c r="G612"/>
  <c r="G614"/>
  <c r="G616"/>
  <c r="G618"/>
  <c r="G620"/>
  <c r="G622"/>
  <c r="G625"/>
  <c r="G627"/>
  <c r="G629"/>
  <c r="G631"/>
  <c r="G635"/>
  <c r="G641"/>
  <c r="G646"/>
  <c r="G648"/>
  <c r="G650"/>
  <c r="G652"/>
  <c r="G654"/>
  <c r="G656"/>
  <c r="G658"/>
  <c r="G660"/>
  <c r="G662"/>
  <c r="G664"/>
  <c r="G666"/>
  <c r="G668"/>
  <c r="G670"/>
  <c r="G672"/>
  <c r="G674"/>
  <c r="G676"/>
  <c r="G678"/>
  <c r="G680"/>
  <c r="G682"/>
  <c r="G684"/>
  <c r="G686"/>
  <c r="G688"/>
  <c r="G690"/>
  <c r="G692"/>
  <c r="G694"/>
  <c r="G696"/>
  <c r="G698"/>
  <c r="G700"/>
  <c r="G702"/>
  <c r="G704"/>
  <c r="G706"/>
  <c r="G708"/>
  <c r="G710"/>
  <c r="G712"/>
  <c r="G714"/>
  <c r="G716"/>
  <c r="G718"/>
  <c r="G720"/>
  <c r="G722"/>
  <c r="G724"/>
  <c r="G726"/>
  <c r="G728"/>
  <c r="G730"/>
  <c r="G732"/>
  <c r="G734"/>
  <c r="G736"/>
  <c r="G738"/>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836"/>
  <c r="G838"/>
  <c r="G840"/>
  <c r="G842"/>
  <c r="G844"/>
  <c r="G846"/>
  <c r="G848"/>
  <c r="G850"/>
  <c r="G852"/>
  <c r="G854"/>
  <c r="G856"/>
  <c r="G858"/>
  <c r="G860"/>
  <c r="G862"/>
  <c r="G864"/>
  <c r="G866"/>
  <c r="G868"/>
  <c r="G870"/>
  <c r="G872"/>
  <c r="G874"/>
  <c r="G876"/>
  <c r="G878"/>
  <c r="G880"/>
  <c r="G882"/>
  <c r="G884"/>
  <c r="G886"/>
  <c r="G888"/>
  <c r="G890"/>
  <c r="G892"/>
  <c r="G894"/>
  <c r="G896"/>
  <c r="G898"/>
  <c r="G900"/>
  <c r="G902"/>
  <c r="G904"/>
  <c r="G906"/>
  <c r="G908"/>
  <c r="G910"/>
  <c r="G912"/>
  <c r="G914"/>
  <c r="G916"/>
  <c r="G918"/>
  <c r="G920"/>
  <c r="G922"/>
  <c r="G924"/>
  <c r="G926"/>
  <c r="G928"/>
  <c r="G930"/>
  <c r="G932"/>
  <c r="G934"/>
  <c r="G936"/>
  <c r="G938"/>
  <c r="G940"/>
  <c r="G942"/>
  <c r="G944"/>
  <c r="G946"/>
  <c r="G948"/>
  <c r="G950"/>
  <c r="G952"/>
  <c r="G954"/>
  <c r="G956"/>
  <c r="G958"/>
  <c r="G960"/>
  <c r="G962"/>
  <c r="G964"/>
  <c r="G966"/>
  <c r="G968"/>
  <c r="G970"/>
  <c r="G972"/>
  <c r="G974"/>
  <c r="G976"/>
  <c r="G978"/>
  <c r="G980"/>
  <c r="G982"/>
  <c r="G984"/>
  <c r="G986"/>
  <c r="G988"/>
  <c r="G990"/>
  <c r="G992"/>
  <c r="G994"/>
  <c r="G996"/>
  <c r="G998"/>
  <c r="G1000"/>
  <c r="G1002"/>
  <c r="G1004"/>
  <c r="G1006"/>
  <c r="G1008"/>
  <c r="G1010"/>
  <c r="G1013"/>
  <c r="G1015"/>
  <c r="G1017"/>
  <c r="G1019"/>
  <c r="G1021"/>
  <c r="G1023"/>
  <c r="G1025"/>
  <c r="G1027"/>
  <c r="G1029"/>
  <c r="G1031"/>
  <c r="G1033"/>
  <c r="G1035"/>
  <c r="G1037"/>
  <c r="G1039"/>
  <c r="G1041"/>
  <c r="G1043"/>
  <c r="G1045"/>
  <c r="G1047"/>
  <c r="G1049"/>
  <c r="G1051"/>
  <c r="G1053"/>
  <c r="G1055"/>
  <c r="G1057"/>
  <c r="G1059"/>
  <c r="G1061"/>
  <c r="G1063"/>
  <c r="G1065"/>
  <c r="G1067"/>
  <c r="G1069"/>
  <c r="G1071"/>
  <c r="G1073"/>
  <c r="G1077"/>
  <c r="G1079"/>
  <c r="G1081"/>
  <c r="G1083"/>
  <c r="G1085"/>
  <c r="G1087"/>
  <c r="G1089"/>
  <c r="G1091"/>
  <c r="G1095"/>
  <c r="G1097"/>
  <c r="G1099"/>
  <c r="G1101"/>
  <c r="G1103"/>
  <c r="G1105"/>
  <c r="G1107"/>
  <c r="G1109"/>
  <c r="G1111"/>
  <c r="G1113"/>
  <c r="G1115"/>
  <c r="G1117"/>
  <c r="G1119"/>
  <c r="G1121"/>
  <c r="G1123"/>
  <c r="G1125"/>
  <c r="G1127"/>
  <c r="G1129"/>
  <c r="G1131"/>
  <c r="G1133"/>
  <c r="G1135"/>
  <c r="G1137"/>
  <c r="G1139"/>
  <c r="G1141"/>
  <c r="G1143"/>
  <c r="G1145"/>
  <c r="G1147"/>
  <c r="G1149"/>
  <c r="G1151"/>
  <c r="G1154"/>
  <c r="G1156"/>
  <c r="G1158"/>
  <c r="G1160"/>
  <c r="G1162"/>
  <c r="G1164"/>
  <c r="G1166"/>
  <c r="G1168"/>
  <c r="G1170"/>
  <c r="G1172"/>
  <c r="G1174"/>
  <c r="G1176"/>
  <c r="G1178"/>
  <c r="G1182"/>
  <c r="G1184"/>
  <c r="G1186"/>
  <c r="G1188"/>
  <c r="G1190"/>
  <c r="G1192"/>
  <c r="G1194"/>
  <c r="G1196"/>
  <c r="G1198"/>
  <c r="G1200"/>
  <c r="G1202"/>
  <c r="G1204"/>
  <c r="G1206"/>
  <c r="G1208"/>
  <c r="G1210"/>
  <c r="G1212"/>
  <c r="G1214"/>
  <c r="G1216"/>
  <c r="G1218"/>
  <c r="G1220"/>
  <c r="G1222"/>
  <c r="G1224"/>
  <c r="G1226"/>
  <c r="G1228"/>
  <c r="G1230"/>
  <c r="G1232"/>
  <c r="G1234"/>
  <c r="G1236"/>
  <c r="G1238"/>
  <c r="G1240"/>
  <c r="G1242"/>
  <c r="G1244"/>
  <c r="G1246"/>
  <c r="G1248"/>
  <c r="G1250"/>
  <c r="G1252"/>
  <c r="G1254"/>
  <c r="G1256"/>
  <c r="G1258"/>
  <c r="G1260"/>
  <c r="G1262"/>
  <c r="G1264"/>
  <c r="G1266"/>
  <c r="G1268"/>
  <c r="G1270"/>
  <c r="G1272"/>
  <c r="G1274"/>
  <c r="G1276"/>
  <c r="G1278"/>
  <c r="G1280"/>
  <c r="G1282"/>
  <c r="G1284"/>
  <c r="G1286"/>
  <c r="G1288"/>
  <c r="G1290"/>
  <c r="G1292"/>
  <c r="G1294"/>
  <c r="G1296"/>
  <c r="G1298"/>
  <c r="G1300"/>
  <c r="G1302"/>
  <c r="G1304"/>
  <c r="G1306"/>
  <c r="G1308"/>
  <c r="G1310"/>
  <c r="G1312"/>
  <c r="G1314"/>
  <c r="G1316"/>
  <c r="G1318"/>
  <c r="G1320"/>
  <c r="G1322"/>
  <c r="G1324"/>
  <c r="G1326"/>
  <c r="G1328"/>
  <c r="G1549"/>
  <c r="I1549" s="1"/>
  <c r="G1551"/>
  <c r="G1553"/>
  <c r="I1553" s="1"/>
  <c r="G1555"/>
  <c r="G1558"/>
  <c r="I1558" s="1"/>
  <c r="G1560"/>
  <c r="G1562"/>
  <c r="I1562" s="1"/>
  <c r="G1578"/>
  <c r="G1580"/>
  <c r="I1580" s="1"/>
  <c r="H605"/>
  <c r="G605"/>
  <c r="G607"/>
  <c r="G609"/>
  <c r="G611"/>
  <c r="G613"/>
  <c r="G615"/>
  <c r="G617"/>
  <c r="G619"/>
  <c r="G621"/>
  <c r="H623"/>
  <c r="G624"/>
  <c r="G626"/>
  <c r="G628"/>
  <c r="G630"/>
  <c r="G632"/>
  <c r="G636"/>
  <c r="C642"/>
  <c r="G645"/>
  <c r="G647"/>
  <c r="G649"/>
  <c r="G651"/>
  <c r="G653"/>
  <c r="G655"/>
  <c r="G657"/>
  <c r="G659"/>
  <c r="G661"/>
  <c r="G663"/>
  <c r="G665"/>
  <c r="G667"/>
  <c r="G669"/>
  <c r="G671"/>
  <c r="G673"/>
  <c r="G675"/>
  <c r="G677"/>
  <c r="G679"/>
  <c r="G681"/>
  <c r="G683"/>
  <c r="G685"/>
  <c r="G687"/>
  <c r="G689"/>
  <c r="G691"/>
  <c r="G693"/>
  <c r="G695"/>
  <c r="G697"/>
  <c r="G699"/>
  <c r="G701"/>
  <c r="G703"/>
  <c r="G705"/>
  <c r="G707"/>
  <c r="G709"/>
  <c r="G711"/>
  <c r="G713"/>
  <c r="G715"/>
  <c r="G717"/>
  <c r="G719"/>
  <c r="G721"/>
  <c r="G723"/>
  <c r="G725"/>
  <c r="G727"/>
  <c r="G729"/>
  <c r="G731"/>
  <c r="G733"/>
  <c r="G735"/>
  <c r="G737"/>
  <c r="G739"/>
  <c r="G741"/>
  <c r="G743"/>
  <c r="G745"/>
  <c r="G747"/>
  <c r="G749"/>
  <c r="G751"/>
  <c r="G753"/>
  <c r="G755"/>
  <c r="G757"/>
  <c r="G759"/>
  <c r="G761"/>
  <c r="G763"/>
  <c r="G765"/>
  <c r="G767"/>
  <c r="G769"/>
  <c r="G771"/>
  <c r="G773"/>
  <c r="G775"/>
  <c r="G777"/>
  <c r="G779"/>
  <c r="G781"/>
  <c r="G783"/>
  <c r="G785"/>
  <c r="G787"/>
  <c r="G789"/>
  <c r="G791"/>
  <c r="G793"/>
  <c r="G795"/>
  <c r="G797"/>
  <c r="G799"/>
  <c r="G801"/>
  <c r="G803"/>
  <c r="G805"/>
  <c r="G807"/>
  <c r="G809"/>
  <c r="G811"/>
  <c r="G813"/>
  <c r="G815"/>
  <c r="G817"/>
  <c r="G819"/>
  <c r="G821"/>
  <c r="G823"/>
  <c r="G825"/>
  <c r="G827"/>
  <c r="G829"/>
  <c r="G831"/>
  <c r="G833"/>
  <c r="G835"/>
  <c r="G837"/>
  <c r="G839"/>
  <c r="G841"/>
  <c r="G843"/>
  <c r="G845"/>
  <c r="G847"/>
  <c r="G849"/>
  <c r="G851"/>
  <c r="G853"/>
  <c r="G855"/>
  <c r="G857"/>
  <c r="G859"/>
  <c r="G861"/>
  <c r="G863"/>
  <c r="G865"/>
  <c r="G867"/>
  <c r="G869"/>
  <c r="G871"/>
  <c r="G873"/>
  <c r="G875"/>
  <c r="G877"/>
  <c r="G879"/>
  <c r="G881"/>
  <c r="G883"/>
  <c r="G885"/>
  <c r="G887"/>
  <c r="G889"/>
  <c r="G891"/>
  <c r="G893"/>
  <c r="G895"/>
  <c r="G897"/>
  <c r="G899"/>
  <c r="G901"/>
  <c r="G903"/>
  <c r="G905"/>
  <c r="G907"/>
  <c r="G909"/>
  <c r="G911"/>
  <c r="G913"/>
  <c r="G915"/>
  <c r="G917"/>
  <c r="G919"/>
  <c r="G921"/>
  <c r="G923"/>
  <c r="G925"/>
  <c r="G927"/>
  <c r="G929"/>
  <c r="G931"/>
  <c r="G933"/>
  <c r="G935"/>
  <c r="G937"/>
  <c r="G939"/>
  <c r="G941"/>
  <c r="G943"/>
  <c r="G945"/>
  <c r="G947"/>
  <c r="G949"/>
  <c r="G951"/>
  <c r="G953"/>
  <c r="G955"/>
  <c r="G957"/>
  <c r="G959"/>
  <c r="G961"/>
  <c r="G963"/>
  <c r="G965"/>
  <c r="G967"/>
  <c r="G969"/>
  <c r="G971"/>
  <c r="G973"/>
  <c r="G975"/>
  <c r="G977"/>
  <c r="G979"/>
  <c r="G981"/>
  <c r="G983"/>
  <c r="G985"/>
  <c r="G987"/>
  <c r="G989"/>
  <c r="G991"/>
  <c r="G993"/>
  <c r="G995"/>
  <c r="G997"/>
  <c r="G999"/>
  <c r="G1001"/>
  <c r="G1003"/>
  <c r="G1005"/>
  <c r="G1007"/>
  <c r="G1009"/>
  <c r="G1014"/>
  <c r="G1016"/>
  <c r="G1018"/>
  <c r="G1020"/>
  <c r="G1022"/>
  <c r="G1024"/>
  <c r="G1026"/>
  <c r="G1028"/>
  <c r="G1030"/>
  <c r="G1032"/>
  <c r="G1034"/>
  <c r="G1036"/>
  <c r="G1038"/>
  <c r="G1040"/>
  <c r="G1042"/>
  <c r="G1044"/>
  <c r="G1046"/>
  <c r="G1048"/>
  <c r="G1050"/>
  <c r="G1052"/>
  <c r="G1054"/>
  <c r="G1056"/>
  <c r="G1058"/>
  <c r="G1060"/>
  <c r="G1062"/>
  <c r="G1064"/>
  <c r="G1066"/>
  <c r="G1068"/>
  <c r="G1070"/>
  <c r="G1072"/>
  <c r="G1076"/>
  <c r="G1078"/>
  <c r="G1080"/>
  <c r="G1082"/>
  <c r="G1084"/>
  <c r="G1086"/>
  <c r="G1088"/>
  <c r="G1090"/>
  <c r="G1092"/>
  <c r="G1094"/>
  <c r="G1096"/>
  <c r="G1098"/>
  <c r="G1100"/>
  <c r="G1102"/>
  <c r="G1104"/>
  <c r="G1106"/>
  <c r="G1108"/>
  <c r="G1110"/>
  <c r="G1112"/>
  <c r="G1114"/>
  <c r="G1116"/>
  <c r="G1118"/>
  <c r="G1120"/>
  <c r="G1122"/>
  <c r="G1124"/>
  <c r="G1126"/>
  <c r="G1128"/>
  <c r="G1130"/>
  <c r="G1132"/>
  <c r="G1134"/>
  <c r="G1136"/>
  <c r="G1138"/>
  <c r="G1140"/>
  <c r="G1142"/>
  <c r="G1144"/>
  <c r="G1146"/>
  <c r="G1148"/>
  <c r="G1150"/>
  <c r="G1153"/>
  <c r="G1155"/>
  <c r="G1157"/>
  <c r="G1159"/>
  <c r="G1161"/>
  <c r="G1163"/>
  <c r="G1165"/>
  <c r="G1167"/>
  <c r="G1169"/>
  <c r="G1171"/>
  <c r="G1173"/>
  <c r="G1175"/>
  <c r="G1177"/>
  <c r="G1179"/>
  <c r="G1183"/>
  <c r="G1185"/>
  <c r="G1187"/>
  <c r="G1189"/>
  <c r="G1191"/>
  <c r="G1193"/>
  <c r="G1195"/>
  <c r="G1197"/>
  <c r="G1199"/>
  <c r="G1201"/>
  <c r="G1203"/>
  <c r="G1205"/>
  <c r="G1207"/>
  <c r="G1209"/>
  <c r="G1211"/>
  <c r="G1213"/>
  <c r="G1215"/>
  <c r="G1217"/>
  <c r="G1219"/>
  <c r="G1221"/>
  <c r="G1223"/>
  <c r="G1225"/>
  <c r="G1227"/>
  <c r="G1229"/>
  <c r="G1231"/>
  <c r="G1233"/>
  <c r="G1235"/>
  <c r="G1237"/>
  <c r="G1239"/>
  <c r="G1241"/>
  <c r="G1243"/>
  <c r="G1245"/>
  <c r="G1247"/>
  <c r="G1249"/>
  <c r="G1251"/>
  <c r="G1253"/>
  <c r="G1257"/>
  <c r="G1259"/>
  <c r="G1261"/>
  <c r="G1263"/>
  <c r="G1265"/>
  <c r="G1267"/>
  <c r="G1269"/>
  <c r="G1271"/>
  <c r="G1273"/>
  <c r="G1275"/>
  <c r="G1277"/>
  <c r="G1279"/>
  <c r="G1281"/>
  <c r="G1283"/>
  <c r="G1285"/>
  <c r="G1287"/>
  <c r="G1289"/>
  <c r="G1291"/>
  <c r="G1293"/>
  <c r="G1295"/>
  <c r="G1297"/>
  <c r="G1299"/>
  <c r="G1301"/>
  <c r="G1303"/>
  <c r="G1305"/>
  <c r="G1307"/>
  <c r="G1309"/>
  <c r="G1311"/>
  <c r="G1313"/>
  <c r="G1315"/>
  <c r="G1317"/>
  <c r="G1319"/>
  <c r="G1321"/>
  <c r="G1323"/>
  <c r="G1325"/>
  <c r="G1327"/>
  <c r="H1329"/>
  <c r="G1485"/>
  <c r="J1541"/>
  <c r="J1543"/>
  <c r="J1545"/>
  <c r="G1548"/>
  <c r="G1550"/>
  <c r="G1552"/>
  <c r="G1554"/>
  <c r="G1557"/>
  <c r="G1559"/>
  <c r="G1561"/>
  <c r="G1563"/>
  <c r="G1572"/>
  <c r="G1579"/>
  <c r="G1581"/>
  <c r="J1564"/>
  <c r="H1564"/>
  <c r="J1565"/>
  <c r="H1565"/>
  <c r="J1566"/>
  <c r="H1566"/>
  <c r="J1567"/>
  <c r="H1567"/>
  <c r="J1568"/>
  <c r="H1568"/>
  <c r="J1569"/>
  <c r="H1569"/>
  <c r="J1570"/>
  <c r="H1570"/>
  <c r="J1573"/>
  <c r="H1573"/>
  <c r="J1574"/>
  <c r="H1574"/>
  <c r="J1575"/>
  <c r="H1575"/>
  <c r="J1576"/>
  <c r="H1576"/>
  <c r="H338" i="9"/>
  <c r="E177" i="5"/>
  <c r="H19" i="9" s="1"/>
  <c r="E19" s="1"/>
  <c r="B19" s="1"/>
  <c r="G344"/>
  <c r="E344" s="1"/>
  <c r="B344" s="1"/>
  <c r="K1481"/>
  <c r="C1621" i="1"/>
  <c r="I39" i="3"/>
  <c r="G1330" i="1"/>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08"/>
  <c r="G1410"/>
  <c r="G1412"/>
  <c r="G1414"/>
  <c r="G1416"/>
  <c r="G1418"/>
  <c r="G1420"/>
  <c r="G1422"/>
  <c r="G1424"/>
  <c r="G1426"/>
  <c r="G1428"/>
  <c r="G1430"/>
  <c r="G1432"/>
  <c r="G1434"/>
  <c r="G1436"/>
  <c r="G1438"/>
  <c r="G1440"/>
  <c r="G1442"/>
  <c r="G1444"/>
  <c r="G1446"/>
  <c r="G1448"/>
  <c r="G1450"/>
  <c r="G1452"/>
  <c r="G1454"/>
  <c r="G1456"/>
  <c r="G1458"/>
  <c r="G1460"/>
  <c r="G1462"/>
  <c r="G1464"/>
  <c r="G1466"/>
  <c r="G1468"/>
  <c r="G1470"/>
  <c r="G1472"/>
  <c r="G1474"/>
  <c r="G1476"/>
  <c r="G1478"/>
  <c r="G1480"/>
  <c r="G1482"/>
  <c r="G1484"/>
  <c r="G1486"/>
  <c r="G1488"/>
  <c r="G1490"/>
  <c r="G1492"/>
  <c r="G1494"/>
  <c r="G1496"/>
  <c r="G1498"/>
  <c r="G1500"/>
  <c r="G1502"/>
  <c r="G1504"/>
  <c r="G1506"/>
  <c r="G1508"/>
  <c r="G1510"/>
  <c r="G1512"/>
  <c r="G1514"/>
  <c r="G1516"/>
  <c r="G1518"/>
  <c r="G1520"/>
  <c r="G1522"/>
  <c r="G1524"/>
  <c r="G1526"/>
  <c r="G1528"/>
  <c r="G1530"/>
  <c r="G1532"/>
  <c r="G1534"/>
  <c r="G1536"/>
  <c r="G1539"/>
  <c r="G1541"/>
  <c r="I1541" s="1"/>
  <c r="G1542"/>
  <c r="I1542" s="1"/>
  <c r="G1543"/>
  <c r="I1543" s="1"/>
  <c r="G1544"/>
  <c r="I1544" s="1"/>
  <c r="G1545"/>
  <c r="I1545" s="1"/>
  <c r="G1546"/>
  <c r="I1546" s="1"/>
  <c r="J1547"/>
  <c r="G1556"/>
  <c r="G1564"/>
  <c r="I1564" s="1"/>
  <c r="G1565"/>
  <c r="G1566"/>
  <c r="I1566" s="1"/>
  <c r="G1567"/>
  <c r="G1568"/>
  <c r="I1568" s="1"/>
  <c r="G1569"/>
  <c r="G1570"/>
  <c r="I1570" s="1"/>
  <c r="G1571"/>
  <c r="G1573"/>
  <c r="I1573" s="1"/>
  <c r="G1574"/>
  <c r="G1575"/>
  <c r="I1575" s="1"/>
  <c r="G1576"/>
  <c r="G1577"/>
  <c r="E141" i="6"/>
  <c r="H315" i="9"/>
  <c r="H316"/>
  <c r="E147" i="5"/>
  <c r="D1152" i="1" s="1"/>
  <c r="G1152" s="1"/>
  <c r="G336" i="9"/>
  <c r="E336" s="1"/>
  <c r="B336" s="1"/>
  <c r="D177" i="5"/>
  <c r="G339" i="9"/>
  <c r="E339" s="1"/>
  <c r="B339" s="1"/>
  <c r="F219" i="5"/>
  <c r="D141" i="6"/>
  <c r="F5"/>
  <c r="I27" i="3"/>
  <c r="D7" i="4"/>
  <c r="D43"/>
  <c r="D49"/>
  <c r="D125"/>
  <c r="D153"/>
  <c r="E230"/>
  <c r="D226" i="1" s="1"/>
  <c r="H226" s="1"/>
  <c r="E262" i="4"/>
  <c r="D258" i="1" s="1"/>
  <c r="H258" s="1"/>
  <c r="F269" i="4"/>
  <c r="F273"/>
  <c r="F274"/>
  <c r="D308"/>
  <c r="E321"/>
  <c r="D360"/>
  <c r="E373"/>
  <c r="E648"/>
  <c r="D642" i="1" s="1"/>
  <c r="D466" i="4"/>
  <c r="D491"/>
  <c r="F492"/>
  <c r="D522"/>
  <c r="F536"/>
  <c r="E536"/>
  <c r="E584"/>
  <c r="D578" i="1" s="1"/>
  <c r="H578" s="1"/>
  <c r="F656" i="4"/>
  <c r="F8" i="5"/>
  <c r="F12"/>
  <c r="F13"/>
  <c r="F56"/>
  <c r="F181"/>
  <c r="F220"/>
  <c r="F297"/>
  <c r="F6" i="6"/>
  <c r="G314" i="9"/>
  <c r="E314" s="1"/>
  <c r="B314" s="1"/>
  <c r="D88" i="5"/>
  <c r="G338" i="9"/>
  <c r="F203" i="5"/>
  <c r="B346" i="9"/>
  <c r="E345"/>
  <c r="I10" i="3" s="1"/>
  <c r="G1401" i="1"/>
  <c r="G1547"/>
  <c r="F355" i="4"/>
  <c r="F407"/>
  <c r="F647"/>
  <c r="F427"/>
  <c r="F432"/>
  <c r="F480"/>
  <c r="F572"/>
  <c r="F598"/>
  <c r="F630"/>
  <c r="F70" i="5"/>
  <c r="F71"/>
  <c r="F89"/>
  <c r="F204"/>
  <c r="F251"/>
  <c r="F252"/>
  <c r="F256"/>
  <c r="F36" i="6"/>
  <c r="F90"/>
  <c r="F130"/>
  <c r="G343" i="9"/>
  <c r="E343" s="1"/>
  <c r="G316"/>
  <c r="G315"/>
  <c r="G310"/>
  <c r="H309"/>
  <c r="M228"/>
  <c r="G207"/>
  <c r="E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G192"/>
  <c r="E192" s="1"/>
  <c r="B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H180"/>
  <c r="G179"/>
  <c r="G178"/>
  <c r="E178" s="1"/>
  <c r="B178" s="1"/>
  <c r="G177"/>
  <c r="E177" s="1"/>
  <c r="B177" s="1"/>
  <c r="G176"/>
  <c r="E176" s="1"/>
  <c r="B176" s="1"/>
  <c r="G175"/>
  <c r="E175" s="1"/>
  <c r="B175" s="1"/>
  <c r="G174"/>
  <c r="E174" s="1"/>
  <c r="B174" s="1"/>
  <c r="H310"/>
  <c r="G309"/>
  <c r="H308"/>
  <c r="E308" s="1"/>
  <c r="B308" s="1"/>
  <c r="G302"/>
  <c r="E302" s="1"/>
  <c r="B302" s="1"/>
  <c r="G301"/>
  <c r="E301" s="1"/>
  <c r="B301" s="1"/>
  <c r="G300"/>
  <c r="E300" s="1"/>
  <c r="B300" s="1"/>
  <c r="L228"/>
  <c r="G227"/>
  <c r="E227" s="1"/>
  <c r="B227" s="1"/>
  <c r="G226"/>
  <c r="E226" s="1"/>
  <c r="B226" s="1"/>
  <c r="G225"/>
  <c r="E225" s="1"/>
  <c r="B225" s="1"/>
  <c r="G224"/>
  <c r="E224" s="1"/>
  <c r="B224" s="1"/>
  <c r="G223"/>
  <c r="E223" s="1"/>
  <c r="B223" s="1"/>
  <c r="G222"/>
  <c r="E222" s="1"/>
  <c r="B222" s="1"/>
  <c r="G221"/>
  <c r="E221" s="1"/>
  <c r="B221" s="1"/>
  <c r="G220"/>
  <c r="E220" s="1"/>
  <c r="B220" s="1"/>
  <c r="G219"/>
  <c r="E219" s="1"/>
  <c r="B219" s="1"/>
  <c r="G218"/>
  <c r="E218" s="1"/>
  <c r="B218" s="1"/>
  <c r="G217"/>
  <c r="E217" s="1"/>
  <c r="B217" s="1"/>
  <c r="G216"/>
  <c r="E216" s="1"/>
  <c r="B216" s="1"/>
  <c r="G215"/>
  <c r="E215" s="1"/>
  <c r="B215" s="1"/>
  <c r="G214"/>
  <c r="E214" s="1"/>
  <c r="B214" s="1"/>
  <c r="G213"/>
  <c r="E213" s="1"/>
  <c r="B213" s="1"/>
  <c r="G212"/>
  <c r="E212" s="1"/>
  <c r="B212" s="1"/>
  <c r="G211"/>
  <c r="E211" s="1"/>
  <c r="B211" s="1"/>
  <c r="G210"/>
  <c r="E210" s="1"/>
  <c r="B210" s="1"/>
  <c r="G209"/>
  <c r="E209" s="1"/>
  <c r="B209" s="1"/>
  <c r="G208"/>
  <c r="E208" s="1"/>
  <c r="B208" s="1"/>
  <c r="L207"/>
  <c r="F207" s="1"/>
  <c r="G180"/>
  <c r="H179"/>
  <c r="F426" i="4"/>
  <c r="E156" i="9"/>
  <c r="B156" s="1"/>
  <c r="F607" i="4"/>
  <c r="F150" i="5"/>
  <c r="E337" i="9"/>
  <c r="B337" s="1"/>
  <c r="F197" i="5"/>
  <c r="I10" i="9"/>
  <c r="B230"/>
  <c r="B232"/>
  <c r="B234"/>
  <c r="B236"/>
  <c r="B238"/>
  <c r="B240"/>
  <c r="B242"/>
  <c r="B244"/>
  <c r="B246"/>
  <c r="B248"/>
  <c r="B250"/>
  <c r="B252"/>
  <c r="B254"/>
  <c r="B256"/>
  <c r="B258"/>
  <c r="B260"/>
  <c r="B262"/>
  <c r="B264"/>
  <c r="B266"/>
  <c r="B269"/>
  <c r="B271"/>
  <c r="B273"/>
  <c r="B275"/>
  <c r="B277"/>
  <c r="B279"/>
  <c r="B281"/>
  <c r="B283"/>
  <c r="B285"/>
  <c r="B287"/>
  <c r="B289"/>
  <c r="B291"/>
  <c r="I40" i="3" l="1"/>
  <c r="C1622" i="1"/>
  <c r="H11" i="3"/>
  <c r="N3" i="9" s="1"/>
  <c r="I22" i="3"/>
  <c r="F7" i="5"/>
  <c r="D1012" i="1"/>
  <c r="H1012" s="1"/>
  <c r="H64"/>
  <c r="G1012"/>
  <c r="I25" i="3"/>
  <c r="D1255" i="1"/>
  <c r="E316" i="9"/>
  <c r="B316" s="1"/>
  <c r="F262" i="4"/>
  <c r="F202"/>
  <c r="H160" i="1"/>
  <c r="F164" i="4"/>
  <c r="G258" i="1"/>
  <c r="E309" i="9"/>
  <c r="B309" s="1"/>
  <c r="E310"/>
  <c r="B310" s="1"/>
  <c r="E338"/>
  <c r="B338" s="1"/>
  <c r="I1581" i="1"/>
  <c r="I1561"/>
  <c r="I1557"/>
  <c r="I1552"/>
  <c r="I1548"/>
  <c r="G578"/>
  <c r="B343" i="9"/>
  <c r="E342"/>
  <c r="F88" i="5"/>
  <c r="C1093" i="1"/>
  <c r="E535" i="4"/>
  <c r="D530" i="1"/>
  <c r="F522" i="4"/>
  <c r="C516" i="1"/>
  <c r="F491" i="4"/>
  <c r="C485" i="1"/>
  <c r="E360" i="4"/>
  <c r="D368" i="1"/>
  <c r="E308" i="4"/>
  <c r="D316" i="1"/>
  <c r="F125" i="4"/>
  <c r="C121" i="1"/>
  <c r="F43" i="4"/>
  <c r="C39" i="1"/>
  <c r="F141" i="6"/>
  <c r="H31" i="3"/>
  <c r="C1537" i="1"/>
  <c r="F177" i="5"/>
  <c r="D176"/>
  <c r="H24" i="3"/>
  <c r="C1181" i="1"/>
  <c r="E176" i="5"/>
  <c r="D1180" i="1" s="1"/>
  <c r="I24" i="3"/>
  <c r="D1181" i="1"/>
  <c r="H642"/>
  <c r="G642"/>
  <c r="F466" i="4"/>
  <c r="C460" i="1"/>
  <c r="D418" i="4"/>
  <c r="C355" i="1"/>
  <c r="F308" i="4"/>
  <c r="D417"/>
  <c r="C303" i="1"/>
  <c r="H24" i="9"/>
  <c r="G24"/>
  <c r="D152" i="4"/>
  <c r="F153"/>
  <c r="C149" i="1"/>
  <c r="F49" i="4"/>
  <c r="C45" i="1"/>
  <c r="D6" i="4"/>
  <c r="F7"/>
  <c r="C3" i="1"/>
  <c r="I31" i="3"/>
  <c r="D1537" i="1"/>
  <c r="H1621"/>
  <c r="G1621"/>
  <c r="D430" i="4"/>
  <c r="D69" i="5"/>
  <c r="H1152" i="1"/>
  <c r="F147" i="5"/>
  <c r="E180" i="9"/>
  <c r="B180" s="1"/>
  <c r="F228"/>
  <c r="B228" s="1"/>
  <c r="E179"/>
  <c r="B179" s="1"/>
  <c r="B207"/>
  <c r="E315"/>
  <c r="B315" s="1"/>
  <c r="G348"/>
  <c r="E348" s="1"/>
  <c r="E152" i="4"/>
  <c r="I1576" i="1"/>
  <c r="I1574"/>
  <c r="I1569"/>
  <c r="I1567"/>
  <c r="I1565"/>
  <c r="I1579"/>
  <c r="I1559"/>
  <c r="I1554"/>
  <c r="I1550"/>
  <c r="H1075"/>
  <c r="F373" i="4"/>
  <c r="I1578" i="1"/>
  <c r="I1560"/>
  <c r="I1551"/>
  <c r="E69" i="5"/>
  <c r="G226" i="1"/>
  <c r="I11" i="3" l="1"/>
  <c r="G1622" i="1"/>
  <c r="H1622"/>
  <c r="H1255"/>
  <c r="G1255"/>
  <c r="E299" i="4"/>
  <c r="I18" i="3"/>
  <c r="D148" i="1"/>
  <c r="D639" i="4"/>
  <c r="F430"/>
  <c r="C424" i="1"/>
  <c r="D640" i="4"/>
  <c r="G45" i="1"/>
  <c r="H45"/>
  <c r="G149"/>
  <c r="H149"/>
  <c r="D299" i="4"/>
  <c r="F152"/>
  <c r="H18" i="3"/>
  <c r="C148" i="1"/>
  <c r="F417" i="4"/>
  <c r="C412" i="1"/>
  <c r="C413"/>
  <c r="H1181"/>
  <c r="G1181"/>
  <c r="F176" i="5"/>
  <c r="C1180" i="1"/>
  <c r="G1537"/>
  <c r="H1537"/>
  <c r="H9" i="3"/>
  <c r="E417" i="4"/>
  <c r="D412" i="1" s="1"/>
  <c r="D303"/>
  <c r="G303" s="1"/>
  <c r="E422" i="4"/>
  <c r="E418"/>
  <c r="D413" i="1" s="1"/>
  <c r="D355"/>
  <c r="G355" s="1"/>
  <c r="E640" i="4"/>
  <c r="D634" i="1" s="1"/>
  <c r="D529"/>
  <c r="E639" i="4"/>
  <c r="D633" i="1" s="1"/>
  <c r="E6" i="5"/>
  <c r="I23" i="3"/>
  <c r="D1074" i="1"/>
  <c r="B348" i="9"/>
  <c r="E347"/>
  <c r="F69" i="5"/>
  <c r="H23" i="3"/>
  <c r="C1074" i="1"/>
  <c r="D6" i="5"/>
  <c r="G3" i="1"/>
  <c r="H3"/>
  <c r="D422" i="4"/>
  <c r="D300"/>
  <c r="F6"/>
  <c r="H17" i="3"/>
  <c r="C2" i="1"/>
  <c r="H303"/>
  <c r="G460"/>
  <c r="H460"/>
  <c r="G39"/>
  <c r="H39"/>
  <c r="G121"/>
  <c r="H121"/>
  <c r="H316"/>
  <c r="G316"/>
  <c r="H368"/>
  <c r="G368"/>
  <c r="G485"/>
  <c r="H485"/>
  <c r="G516"/>
  <c r="H516"/>
  <c r="H530"/>
  <c r="G530"/>
  <c r="H1093"/>
  <c r="G1093"/>
  <c r="E24" i="9"/>
  <c r="F360" i="4"/>
  <c r="B24" i="9" l="1"/>
  <c r="G2" i="1"/>
  <c r="H2"/>
  <c r="D643" i="4"/>
  <c r="F422"/>
  <c r="C417" i="1"/>
  <c r="G306" i="9"/>
  <c r="E306" s="1"/>
  <c r="B306" s="1"/>
  <c r="G299"/>
  <c r="F6" i="5"/>
  <c r="C1011" i="1"/>
  <c r="H299" i="9"/>
  <c r="D1011" i="1"/>
  <c r="H529"/>
  <c r="G529"/>
  <c r="E643" i="4"/>
  <c r="D417" i="1"/>
  <c r="H1180"/>
  <c r="G1180"/>
  <c r="G413"/>
  <c r="H413"/>
  <c r="G412"/>
  <c r="H412"/>
  <c r="G148"/>
  <c r="H148"/>
  <c r="F640" i="4"/>
  <c r="C634" i="1"/>
  <c r="E423" i="4"/>
  <c r="E301"/>
  <c r="D297" i="1" s="1"/>
  <c r="D295"/>
  <c r="E300" i="4"/>
  <c r="D296" i="1" s="1"/>
  <c r="C296"/>
  <c r="H1074"/>
  <c r="G1074"/>
  <c r="K3" i="9"/>
  <c r="I9" i="3"/>
  <c r="D301" i="4"/>
  <c r="F299"/>
  <c r="D423"/>
  <c r="C295" i="1"/>
  <c r="G424"/>
  <c r="H424"/>
  <c r="F639" i="4"/>
  <c r="C633" i="1"/>
  <c r="H355"/>
  <c r="F418" i="4"/>
  <c r="F300" l="1"/>
  <c r="E299" i="9"/>
  <c r="B299" s="1"/>
  <c r="D644" i="4"/>
  <c r="D425"/>
  <c r="F423"/>
  <c r="C418" i="1"/>
  <c r="G20" i="9"/>
  <c r="F301" i="4"/>
  <c r="C297" i="1"/>
  <c r="E644" i="4"/>
  <c r="E425"/>
  <c r="D420" i="1" s="1"/>
  <c r="D418"/>
  <c r="H20" i="9"/>
  <c r="H8" i="3"/>
  <c r="H1011" i="1"/>
  <c r="G1011"/>
  <c r="G417"/>
  <c r="H417"/>
  <c r="H633"/>
  <c r="G633"/>
  <c r="G295"/>
  <c r="H295"/>
  <c r="G296"/>
  <c r="H296"/>
  <c r="H634"/>
  <c r="G634"/>
  <c r="D637"/>
  <c r="D645" i="4"/>
  <c r="F643"/>
  <c r="C637" i="1"/>
  <c r="E424" i="4"/>
  <c r="D419" i="1" s="1"/>
  <c r="D424" i="4"/>
  <c r="M3" i="9" l="1"/>
  <c r="E646" i="4"/>
  <c r="D638" i="1"/>
  <c r="G418"/>
  <c r="H418"/>
  <c r="F425" i="4"/>
  <c r="C420" i="1"/>
  <c r="F424" i="4"/>
  <c r="C419" i="1"/>
  <c r="H637"/>
  <c r="G637"/>
  <c r="D649" i="4"/>
  <c r="F645"/>
  <c r="C639" i="1"/>
  <c r="G297"/>
  <c r="H297"/>
  <c r="D646" i="4"/>
  <c r="F644"/>
  <c r="C638" i="1"/>
  <c r="E645" i="4"/>
  <c r="E20" i="9"/>
  <c r="B20" s="1"/>
  <c r="H19" i="3" l="1"/>
  <c r="C643" i="1"/>
  <c r="E650" i="4"/>
  <c r="D640" i="1"/>
  <c r="G334" i="9"/>
  <c r="H334"/>
  <c r="E649" i="4"/>
  <c r="F649" s="1"/>
  <c r="D639" i="1"/>
  <c r="H638"/>
  <c r="G638"/>
  <c r="F646" i="4"/>
  <c r="D650"/>
  <c r="C640" i="1"/>
  <c r="G419"/>
  <c r="H419"/>
  <c r="G420"/>
  <c r="H420"/>
  <c r="H640" l="1"/>
  <c r="G640"/>
  <c r="F650" i="4"/>
  <c r="H20" i="3"/>
  <c r="C644" i="1"/>
  <c r="I19" i="3"/>
  <c r="D643" i="1"/>
  <c r="G643" s="1"/>
  <c r="I20" i="3"/>
  <c r="D644" i="1"/>
  <c r="H7" i="3" s="1"/>
  <c r="H639" i="1"/>
  <c r="G297" i="9"/>
  <c r="E297" s="1"/>
  <c r="B297" s="1"/>
  <c r="E334"/>
  <c r="G639" i="1"/>
  <c r="J3" i="9" l="1"/>
  <c r="B334"/>
  <c r="E298"/>
  <c r="I8" i="3" s="1"/>
  <c r="H644" i="1"/>
  <c r="G644"/>
  <c r="H643"/>
  <c r="H295" i="9" l="1"/>
  <c r="L293"/>
  <c r="F293" s="1"/>
  <c r="G295"/>
  <c r="E295" s="1"/>
  <c r="H18"/>
  <c r="G18"/>
  <c r="G22"/>
  <c r="J5"/>
  <c r="K6"/>
  <c r="I8"/>
  <c r="J9"/>
  <c r="K10"/>
  <c r="I12"/>
  <c r="J13"/>
  <c r="M15"/>
  <c r="L16"/>
  <c r="I17"/>
  <c r="H22"/>
  <c r="K5"/>
  <c r="I7"/>
  <c r="J8"/>
  <c r="K9"/>
  <c r="I11"/>
  <c r="J12"/>
  <c r="K13"/>
  <c r="L15"/>
  <c r="M16"/>
  <c r="J17"/>
  <c r="G21"/>
  <c r="I6"/>
  <c r="J7"/>
  <c r="K8"/>
  <c r="J11"/>
  <c r="K12"/>
  <c r="H15"/>
  <c r="G16"/>
  <c r="G17"/>
  <c r="H21"/>
  <c r="I5"/>
  <c r="J6"/>
  <c r="K7"/>
  <c r="I9"/>
  <c r="J10"/>
  <c r="K11"/>
  <c r="I13"/>
  <c r="G15"/>
  <c r="H16"/>
  <c r="H17"/>
  <c r="E15" l="1"/>
  <c r="E16"/>
  <c r="F15"/>
  <c r="F16"/>
  <c r="E18"/>
  <c r="B18" s="1"/>
  <c r="E9"/>
  <c r="B9" s="1"/>
  <c r="E7"/>
  <c r="B7" s="1"/>
  <c r="B295"/>
  <c r="E23"/>
  <c r="I7" i="3" s="1"/>
  <c r="B293" i="9"/>
  <c r="F23"/>
  <c r="E6"/>
  <c r="B6" s="1"/>
  <c r="E8"/>
  <c r="B8" s="1"/>
  <c r="E13"/>
  <c r="B13" s="1"/>
  <c r="E10"/>
  <c r="B10" s="1"/>
  <c r="E5"/>
  <c r="E17"/>
  <c r="B17" s="1"/>
  <c r="E21"/>
  <c r="B21" s="1"/>
  <c r="E11"/>
  <c r="B11" s="1"/>
  <c r="E12"/>
  <c r="B12" s="1"/>
  <c r="E22"/>
  <c r="B22" s="1"/>
  <c r="F14" l="1"/>
  <c r="F3" s="1"/>
  <c r="B15"/>
  <c r="B16"/>
  <c r="B5"/>
  <c r="E4"/>
  <c r="E14"/>
  <c r="I13" i="3" s="1"/>
  <c r="E3" i="9" l="1"/>
</calcChain>
</file>

<file path=xl/sharedStrings.xml><?xml version="1.0" encoding="utf-8"?>
<sst xmlns="http://schemas.openxmlformats.org/spreadsheetml/2006/main" count="4733" uniqueCount="3656">
  <si>
    <t>Obveznik:</t>
  </si>
  <si>
    <t>13633 - OSNOVNA ŠKOLA SVETI MARTIN NA MURI</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</si>
  <si>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</si>
  <si>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</si>
  <si>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</si>
  <si>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</si>
  <si>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</si>
  <si>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</si>
  <si>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</si>
  <si>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</si>
  <si>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</si>
  <si>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</si>
  <si>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</si>
  <si>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</si>
  <si>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</si>
  <si>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</si>
  <si>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</si>
  <si>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</si>
  <si>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</si>
  <si>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</si>
  <si>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</si>
  <si>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</si>
  <si>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</si>
  <si>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</si>
  <si>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</si>
  <si>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</si>
  <si>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</si>
  <si>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</si>
  <si>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</si>
  <si>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</si>
  <si>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</si>
  <si>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</si>
  <si>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</si>
  <si>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</si>
  <si>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</si>
  <si>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</si>
  <si>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</si>
  <si>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</si>
  <si>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</si>
  <si>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</si>
  <si>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</si>
  <si>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</si>
  <si>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</si>
  <si>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</si>
  <si>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</si>
  <si>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</si>
  <si>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</si>
  <si>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</si>
  <si>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</si>
  <si>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</si>
  <si>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</si>
  <si>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</si>
  <si>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</si>
  <si>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</si>
  <si>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</si>
  <si>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</si>
  <si>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</si>
  <si>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</si>
  <si>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</si>
  <si>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</si>
  <si>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</si>
  <si>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</si>
  <si>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</si>
  <si>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</si>
  <si>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</si>
  <si>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</si>
  <si>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</si>
  <si>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</si>
  <si>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</si>
  <si>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</si>
  <si>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</si>
  <si>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</si>
  <si>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</si>
  <si>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</si>
  <si>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</si>
  <si>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</si>
  <si>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</si>
  <si>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</si>
  <si>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</si>
  <si>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</si>
  <si>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</si>
  <si>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</si>
  <si>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</si>
  <si>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</si>
  <si>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</si>
  <si>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</si>
  <si>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</si>
  <si>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</si>
  <si>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</si>
  <si>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</si>
  <si>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</si>
  <si>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</si>
  <si>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</si>
  <si>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</si>
  <si>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</si>
  <si>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</si>
  <si>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</si>
  <si>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</si>
  <si>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</si>
  <si>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</si>
  <si>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</si>
  <si>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</si>
  <si>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</si>
  <si>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</si>
  <si>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</si>
  <si>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</si>
  <si>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</si>
  <si>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</si>
  <si>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</si>
  <si>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</si>
  <si>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</si>
  <si>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</si>
  <si>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</si>
  <si>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</si>
  <si>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</si>
  <si>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</si>
  <si>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</si>
  <si>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</si>
  <si>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</si>
  <si>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</si>
  <si>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</si>
  <si>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</si>
  <si>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</si>
  <si>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</si>
  <si>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</si>
  <si>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</si>
  <si>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</si>
  <si>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</si>
  <si>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</si>
  <si>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</si>
  <si>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</si>
  <si>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</si>
  <si>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</si>
  <si>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</si>
  <si>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</si>
  <si>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</si>
  <si>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</si>
  <si>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</si>
  <si>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</si>
  <si>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</si>
  <si>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</si>
  <si>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</si>
  <si>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</si>
  <si>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</si>
  <si>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</si>
  <si>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</si>
  <si>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</si>
  <si>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</si>
  <si>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</si>
  <si>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</si>
  <si>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</si>
  <si>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</si>
  <si>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</si>
  <si>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</si>
  <si>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</si>
  <si>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</si>
  <si>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</si>
  <si>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</si>
  <si>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</si>
  <si>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</si>
  <si>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</si>
  <si>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</si>
  <si>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</si>
  <si>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</si>
  <si>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</si>
  <si>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</si>
  <si>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</si>
  <si>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</si>
  <si>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</si>
  <si>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</si>
  <si>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</si>
  <si>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</si>
  <si>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</si>
  <si>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</si>
  <si>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</si>
  <si>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</si>
  <si>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</si>
  <si>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</si>
  <si>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</si>
  <si>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</si>
  <si>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</si>
  <si>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</si>
  <si>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</si>
  <si>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</si>
  <si>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</si>
  <si>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</si>
  <si>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</si>
  <si>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</si>
  <si>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</si>
  <si>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</si>
  <si>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</si>
  <si>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</si>
  <si>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</si>
  <si>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</si>
  <si>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</si>
  <si>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</si>
  <si>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</si>
  <si>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</si>
  <si>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</si>
  <si>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</si>
  <si>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</si>
  <si>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</si>
  <si>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</si>
  <si>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</si>
  <si>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</si>
  <si>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</si>
  <si>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</si>
  <si>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</si>
  <si>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</si>
  <si>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</si>
  <si>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</si>
  <si>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</si>
  <si>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</si>
  <si>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</si>
  <si>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</si>
  <si>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</si>
  <si>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</si>
  <si>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</si>
  <si>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</si>
  <si>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</si>
  <si>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</si>
  <si>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</si>
  <si>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</si>
  <si>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</si>
  <si>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</si>
  <si>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</si>
  <si>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</si>
  <si>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</si>
  <si>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</si>
  <si>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</si>
  <si>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</si>
  <si>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</si>
  <si>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</si>
  <si>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</si>
  <si>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</si>
  <si>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</si>
  <si>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</si>
  <si>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</si>
  <si>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</si>
  <si>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</si>
  <si>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</si>
  <si>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</si>
  <si>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</si>
  <si>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</si>
  <si>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</si>
  <si>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</si>
  <si>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</si>
  <si>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</si>
  <si>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</si>
  <si>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</si>
  <si>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</si>
  <si>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</si>
  <si>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</si>
  <si>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</si>
  <si>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</si>
  <si>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</si>
  <si>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</si>
  <si>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</si>
  <si>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</si>
  <si>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</si>
  <si>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</si>
  <si>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</si>
  <si>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</si>
  <si>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</si>
  <si>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</si>
  <si>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</si>
  <si>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</si>
  <si>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</si>
  <si>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</si>
  <si>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</si>
  <si>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</si>
  <si>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</si>
  <si>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</si>
  <si>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</si>
  <si>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</si>
  <si>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</si>
  <si>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</si>
  <si>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</si>
  <si>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</si>
  <si>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</si>
  <si>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</si>
  <si>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</si>
  <si>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</si>
  <si>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</si>
  <si>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</si>
  <si>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</si>
  <si>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</si>
  <si>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</si>
  <si>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</si>
  <si>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</si>
  <si>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</si>
  <si>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</si>
  <si>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</si>
  <si>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</si>
  <si>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</si>
  <si>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</si>
  <si>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</si>
  <si>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</si>
  <si>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</si>
  <si>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</si>
  <si>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</si>
  <si>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</si>
  <si>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</si>
  <si>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</si>
  <si>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</si>
  <si>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</si>
  <si>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</si>
  <si>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</si>
  <si>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</si>
  <si>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</si>
  <si>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</si>
  <si>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</si>
  <si>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</si>
  <si>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</si>
  <si>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</si>
  <si>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</si>
  <si>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</si>
  <si>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</si>
  <si>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</si>
  <si>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</si>
  <si>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</si>
  <si>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</si>
  <si>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</si>
  <si>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</si>
  <si>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</si>
  <si>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</si>
  <si>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</si>
  <si>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</si>
  <si>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</si>
  <si>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</si>
  <si>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</si>
  <si>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</si>
  <si>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</si>
  <si>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</si>
  <si>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</si>
  <si>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</si>
  <si>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</si>
  <si>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</si>
  <si>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</si>
  <si>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</si>
  <si>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</si>
  <si>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</si>
  <si>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</si>
  <si>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</si>
  <si>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</si>
  <si>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</si>
  <si>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</si>
  <si>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</si>
  <si>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</si>
  <si>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</si>
  <si>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</si>
  <si>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</si>
  <si>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</si>
  <si>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</si>
  <si>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</si>
  <si>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</si>
  <si>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</si>
  <si>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</si>
  <si>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</si>
  <si>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</si>
  <si>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</si>
  <si>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</si>
  <si>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</si>
  <si>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</si>
  <si>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</si>
  <si>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</si>
  <si>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</si>
  <si>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</si>
  <si>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</si>
  <si>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</si>
  <si>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</si>
  <si>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</si>
  <si>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</si>
  <si>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</si>
  <si>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</si>
  <si>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</si>
  <si>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</si>
  <si>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</si>
  <si>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</si>
  <si>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</si>
  <si>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</si>
  <si>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</si>
  <si>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</si>
  <si>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</si>
  <si>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</si>
  <si>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</si>
  <si>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</si>
  <si>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</si>
  <si>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</si>
  <si>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</si>
  <si>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</si>
  <si>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</si>
  <si>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</si>
  <si>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</si>
  <si>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</si>
  <si>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</si>
  <si>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</si>
  <si>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</si>
  <si>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</si>
  <si>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</si>
  <si>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</si>
  <si>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</si>
  <si>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</si>
  <si>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</si>
  <si>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</si>
  <si>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</si>
  <si>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</si>
  <si>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</si>
  <si>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</si>
  <si>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</si>
  <si>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</si>
  <si>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</si>
  <si>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</si>
  <si>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</si>
  <si>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</si>
  <si>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</si>
  <si>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</si>
  <si>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</si>
  <si>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</si>
  <si>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</si>
  <si>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</si>
  <si>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</si>
  <si>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</si>
  <si>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</si>
  <si>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</si>
  <si>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</si>
  <si>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</si>
  <si>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</si>
  <si>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</si>
  <si>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</si>
  <si>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</si>
  <si>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</si>
  <si>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</si>
  <si>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</si>
  <si>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</si>
  <si>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</si>
  <si>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</si>
  <si>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</si>
  <si>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</si>
  <si>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</si>
  <si>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</si>
  <si>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</si>
  <si>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</si>
  <si>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</si>
  <si>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</si>
  <si>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</si>
  <si>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</si>
  <si>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</si>
  <si>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</si>
  <si>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</si>
  <si>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</si>
  <si>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</si>
  <si>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</si>
  <si>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</si>
  <si>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</si>
  <si>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</si>
  <si>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</si>
  <si>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</si>
  <si>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</si>
  <si>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</si>
  <si>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</si>
  <si>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</si>
  <si>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</si>
  <si>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</si>
  <si>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</si>
  <si>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</si>
  <si>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</si>
  <si>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</si>
  <si>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</si>
  <si>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</si>
  <si>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</si>
  <si>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</si>
  <si>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</si>
  <si>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</si>
  <si>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</si>
  <si>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</si>
  <si>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</si>
  <si>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</si>
  <si>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</si>
  <si>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</si>
  <si>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</si>
  <si>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</si>
  <si>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</si>
  <si>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</si>
  <si>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</si>
  <si>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</si>
  <si>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</si>
  <si>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</si>
  <si>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</si>
  <si>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</si>
  <si>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</si>
  <si>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</si>
  <si>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</si>
  <si>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</si>
  <si>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</si>
  <si>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</si>
  <si>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</si>
  <si>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</si>
  <si>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</si>
  <si>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</si>
  <si>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</si>
  <si>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</si>
  <si>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</si>
  <si>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</si>
  <si>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</si>
  <si>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</si>
  <si>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</si>
  <si>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</si>
  <si>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</si>
  <si>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</si>
  <si>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</si>
  <si>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</si>
  <si>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</si>
  <si>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</si>
  <si>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</si>
  <si>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</si>
  <si>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</si>
  <si>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</si>
  <si>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</si>
  <si>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</si>
  <si>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</si>
  <si>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</si>
  <si>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</si>
  <si>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</si>
  <si>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</si>
  <si>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</si>
  <si>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</si>
  <si>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</si>
  <si>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</si>
  <si>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</si>
  <si>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</si>
  <si>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</si>
  <si>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</si>
  <si>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</si>
  <si>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</si>
  <si>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</si>
  <si>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</si>
  <si>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</si>
  <si>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</si>
  <si>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</si>
  <si>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</si>
  <si>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</si>
  <si>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</si>
  <si>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</si>
  <si>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</si>
  <si>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</si>
  <si>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</si>
  <si>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</si>
  <si>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</si>
  <si>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</si>
  <si>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</si>
  <si>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</si>
  <si>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</si>
  <si>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</si>
  <si>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</si>
  <si>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</si>
  <si>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</si>
  <si>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</si>
  <si>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</si>
  <si>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</si>
  <si>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</si>
  <si>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</si>
  <si>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</si>
  <si>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</si>
  <si>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</si>
  <si>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</si>
  <si>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</si>
  <si>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</si>
  <si>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</si>
  <si>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</si>
  <si>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</si>
  <si>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</si>
  <si>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</si>
  <si>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</si>
  <si>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</si>
  <si>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</si>
  <si>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</si>
  <si>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</si>
  <si>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</si>
  <si>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</si>
  <si>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</si>
  <si>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</si>
  <si>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</si>
  <si>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</si>
  <si>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</si>
  <si>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</si>
  <si>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</si>
  <si>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</si>
  <si>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</si>
  <si>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</si>
  <si>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</si>
  <si>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</si>
  <si>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</si>
  <si>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</si>
  <si>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</si>
  <si>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</si>
  <si>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</si>
  <si>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</si>
  <si>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</si>
  <si>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</si>
  <si>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</si>
  <si>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</si>
  <si>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</si>
  <si>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</si>
  <si>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</si>
  <si>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</si>
  <si>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</si>
  <si>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</si>
  <si>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</si>
  <si>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</si>
  <si>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</si>
  <si>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</si>
  <si>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</si>
  <si>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</si>
  <si>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</si>
  <si>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</si>
  <si>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</si>
  <si>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</si>
  <si>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</si>
  <si>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</si>
  <si>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</si>
  <si>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</si>
  <si>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</si>
  <si>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</si>
  <si>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</si>
  <si>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</si>
  <si>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</si>
  <si>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</si>
  <si>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</si>
  <si>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</si>
  <si>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</si>
  <si>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</si>
  <si>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</si>
  <si>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</si>
  <si>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</si>
  <si>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</si>
  <si>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</si>
  <si>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</si>
  <si>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</si>
  <si>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</si>
  <si>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</si>
  <si>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</si>
  <si>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</si>
  <si>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</si>
  <si>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</si>
  <si>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</si>
  <si>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</si>
  <si>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</si>
  <si>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</si>
  <si>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</si>
  <si>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</si>
  <si>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</si>
  <si>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</si>
  <si>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</si>
  <si>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</si>
  <si>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</si>
  <si>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</si>
  <si>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</si>
  <si>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</si>
  <si>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</si>
  <si>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</si>
  <si>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</si>
  <si>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</si>
  <si>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</si>
  <si>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</si>
  <si>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</si>
  <si>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</si>
  <si>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</si>
  <si>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</si>
  <si>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</si>
  <si>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</si>
  <si>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</si>
  <si>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</si>
  <si>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</si>
  <si>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</si>
  <si>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</si>
  <si>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</si>
  <si>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</si>
  <si>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</si>
  <si>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</si>
  <si>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</si>
  <si>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</si>
  <si>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</si>
  <si>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</si>
  <si>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</si>
  <si>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</si>
  <si>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</si>
  <si>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</si>
  <si>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</si>
  <si>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</si>
  <si>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</si>
  <si>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</si>
  <si>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</si>
  <si>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</si>
  <si>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</si>
  <si>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</si>
  <si>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</si>
  <si>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</si>
  <si>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</si>
  <si>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</si>
  <si>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</si>
  <si>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</si>
  <si>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</si>
  <si>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</si>
  <si>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</si>
  <si>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</si>
  <si>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</si>
  <si>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</si>
  <si>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</si>
  <si>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</si>
  <si>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</si>
  <si>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</si>
  <si>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</si>
  <si>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</si>
  <si>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</si>
  <si>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</si>
  <si>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</si>
  <si>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</si>
  <si>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</si>
  <si>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</si>
  <si>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</si>
  <si>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</si>
  <si>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</si>
  <si>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</si>
  <si>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</si>
  <si>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</si>
  <si>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</si>
  <si>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</si>
  <si>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</si>
  <si>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</si>
  <si>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</si>
  <si>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</si>
  <si>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</si>
  <si>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</si>
  <si>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</si>
  <si>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</si>
  <si>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</si>
  <si>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</si>
  <si>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</si>
  <si>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</si>
  <si>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</si>
  <si>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</si>
  <si>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</si>
  <si>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</si>
  <si>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</si>
  <si>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</si>
  <si>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</si>
  <si>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</si>
  <si>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</si>
  <si>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</si>
  <si>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</si>
  <si>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</si>
  <si>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</si>
  <si>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</si>
  <si>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</si>
  <si>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</si>
  <si>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</si>
  <si>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</si>
  <si>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</si>
  <si>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</si>
  <si>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</si>
  <si>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</si>
  <si>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</si>
  <si>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</si>
  <si>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</si>
  <si>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</si>
  <si>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</si>
  <si>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</si>
  <si>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</si>
  <si>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</si>
  <si>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</si>
  <si>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</si>
  <si>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</si>
  <si>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</si>
  <si>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</si>
  <si>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</si>
  <si>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</si>
  <si>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</si>
  <si>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</si>
  <si>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</si>
  <si>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</si>
  <si>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</si>
  <si>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</si>
  <si>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</si>
  <si>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</si>
  <si>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</si>
  <si>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</si>
  <si>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</si>
  <si>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</si>
  <si>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</si>
  <si>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</si>
  <si>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</si>
  <si>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</si>
  <si>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</si>
  <si>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</si>
  <si>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</si>
  <si>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</si>
  <si>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</si>
  <si>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</si>
  <si>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</si>
  <si>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</si>
  <si>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</si>
  <si>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</si>
  <si>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</si>
  <si>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</si>
  <si>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</si>
  <si>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</si>
  <si>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</si>
  <si>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</si>
  <si>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</si>
  <si>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</si>
  <si>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</si>
  <si>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</si>
  <si>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</si>
  <si>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</si>
  <si>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</si>
  <si>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</si>
  <si>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</si>
  <si>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</si>
  <si>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</si>
  <si>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</si>
  <si>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</si>
  <si>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</si>
  <si>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</si>
  <si>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</si>
  <si>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</si>
  <si>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</si>
  <si>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</si>
  <si>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</si>
  <si>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</si>
  <si>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</si>
  <si>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</si>
  <si>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</si>
  <si>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</si>
  <si>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</si>
  <si>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</si>
  <si>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</si>
  <si>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</si>
  <si>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</si>
  <si>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</si>
  <si>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</si>
  <si>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</si>
  <si>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</si>
  <si>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</si>
  <si>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</si>
  <si>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</si>
  <si>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</si>
  <si>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</si>
  <si>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</si>
  <si>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</si>
  <si>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</si>
  <si>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</si>
  <si>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</si>
  <si>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</si>
  <si>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</si>
  <si>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</si>
  <si>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</si>
  <si>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</si>
  <si>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</si>
  <si>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</si>
  <si>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</si>
  <si>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</si>
  <si>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</si>
  <si>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</si>
  <si>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</si>
  <si>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</si>
  <si>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</si>
  <si>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</si>
  <si>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</si>
  <si>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</si>
  <si>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</si>
  <si>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</si>
  <si>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</si>
  <si>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</si>
  <si>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</si>
  <si>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</si>
  <si>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</si>
  <si>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</si>
  <si>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</si>
  <si>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</si>
  <si>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</si>
  <si>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</si>
  <si>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</si>
  <si>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</si>
  <si>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</si>
  <si>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</si>
  <si>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</si>
  <si>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</si>
  <si>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</si>
  <si>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</si>
  <si>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</si>
  <si>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</si>
  <si>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</si>
  <si>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</si>
  <si>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</si>
  <si>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</si>
  <si>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</si>
  <si>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</si>
  <si>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</si>
  <si>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</si>
  <si>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</si>
  <si>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</si>
  <si>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</si>
  <si>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</si>
  <si>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</si>
  <si>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</si>
  <si>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</si>
  <si>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</si>
  <si>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</si>
  <si>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</si>
  <si>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</si>
  <si>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</si>
  <si>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</si>
  <si>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</si>
  <si>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</si>
  <si>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</si>
  <si>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</si>
  <si>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</si>
  <si>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</si>
  <si>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</si>
  <si>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</si>
  <si>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</si>
  <si>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</si>
  <si>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</si>
  <si>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</si>
  <si>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</si>
  <si>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</si>
  <si>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</si>
  <si>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</si>
  <si>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</si>
  <si>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</si>
  <si>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</si>
  <si>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</si>
  <si>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</si>
  <si>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</si>
  <si>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</si>
  <si>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</si>
  <si>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</si>
  <si>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</si>
  <si>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</si>
  <si>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</si>
  <si>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</si>
  <si>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</si>
  <si>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</si>
  <si>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</si>
  <si>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</si>
  <si>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</si>
  <si>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</si>
  <si>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</si>
  <si>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</si>
  <si>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</si>
  <si>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</si>
  <si>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</si>
  <si>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</si>
  <si>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</si>
  <si>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</si>
  <si>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</si>
  <si>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</si>
  <si>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</si>
  <si>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</si>
  <si>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</si>
  <si>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</si>
  <si>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</si>
  <si>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</si>
  <si>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</si>
  <si>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</si>
  <si>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</si>
  <si>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</si>
  <si>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</si>
  <si>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</si>
  <si>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</si>
  <si>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</si>
  <si>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</si>
  <si>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</si>
  <si>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</si>
  <si>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</si>
  <si>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</si>
  <si>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</si>
  <si>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</si>
  <si>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</si>
  <si>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</si>
  <si>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</si>
  <si>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</si>
  <si>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</si>
  <si>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</si>
  <si>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</si>
  <si>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</si>
  <si>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</si>
  <si>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</si>
  <si>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</si>
  <si>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</si>
  <si>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</si>
  <si>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</si>
  <si>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</si>
  <si>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</si>
  <si>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</si>
  <si>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</si>
  <si>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</si>
  <si>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</si>
  <si>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</si>
  <si>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</si>
  <si>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</si>
  <si>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</si>
  <si>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</si>
  <si>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</si>
  <si>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</si>
  <si>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</si>
  <si>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</si>
  <si>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</si>
  <si>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</si>
  <si>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</si>
  <si>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</si>
  <si>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</si>
  <si>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</si>
  <si>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</si>
  <si>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</si>
  <si>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</si>
  <si>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</si>
  <si>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</si>
  <si>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</si>
  <si>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</si>
  <si>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</si>
  <si>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</si>
  <si>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</si>
  <si>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</si>
  <si>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</si>
  <si>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</si>
  <si>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</si>
  <si>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</si>
  <si>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</si>
  <si>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</si>
  <si>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</si>
  <si>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</si>
  <si>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</si>
  <si>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</si>
  <si>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</si>
  <si>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</si>
  <si>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</si>
  <si>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</si>
  <si>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</si>
  <si>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</si>
  <si>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</si>
  <si>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</si>
  <si>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</si>
  <si>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</si>
  <si>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</si>
  <si>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</si>
  <si>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</si>
  <si>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</si>
  <si>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</si>
  <si>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</si>
  <si>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</si>
  <si>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</si>
  <si>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</si>
  <si>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</si>
  <si>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</si>
  <si>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</si>
  <si>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</si>
  <si>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</si>
  <si>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</si>
  <si>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</si>
  <si>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</si>
  <si>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</si>
  <si>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</si>
  <si>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</si>
  <si>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</si>
  <si>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</si>
  <si>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</si>
  <si>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</si>
  <si>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</si>
  <si>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</si>
  <si>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</si>
  <si>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</si>
  <si>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</si>
  <si>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</si>
  <si>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</si>
  <si>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</si>
  <si>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</si>
  <si>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</si>
  <si>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</si>
  <si>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</si>
  <si>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</si>
  <si>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</si>
  <si>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</si>
  <si>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</si>
  <si>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</si>
  <si>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</si>
  <si>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</si>
  <si>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</si>
  <si>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</si>
  <si>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</si>
  <si>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</si>
  <si>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</si>
  <si>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</si>
  <si>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</si>
  <si>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</si>
  <si>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</si>
  <si>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</si>
  <si>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</si>
  <si>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</si>
  <si>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</si>
  <si>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</si>
  <si>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</si>
  <si>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</si>
  <si>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</si>
  <si>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</si>
  <si>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</si>
  <si>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</si>
  <si>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</si>
  <si>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</si>
  <si>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</si>
  <si>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</si>
  <si>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</si>
  <si>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</si>
  <si>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</si>
  <si>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</si>
  <si>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</si>
  <si>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</si>
  <si>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</si>
  <si>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</si>
  <si>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</si>
  <si>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</si>
  <si>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</si>
  <si>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</si>
  <si>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</si>
  <si>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</si>
  <si>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</si>
  <si>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</si>
  <si>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</si>
  <si>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</si>
  <si>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</si>
  <si>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</si>
  <si>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</si>
  <si>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</si>
  <si>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</si>
  <si>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</si>
  <si>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</si>
  <si>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</si>
  <si>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</si>
  <si>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</si>
  <si>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</si>
  <si>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</si>
  <si>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</si>
  <si>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</si>
  <si>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</si>
  <si>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</si>
  <si>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</si>
  <si>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</si>
  <si>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</si>
  <si>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</si>
  <si>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</si>
  <si>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</si>
  <si>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</si>
  <si>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</si>
  <si>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</si>
  <si>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</si>
  <si>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</si>
  <si>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</si>
  <si>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</si>
  <si>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</si>
  <si>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</si>
  <si>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</si>
  <si>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</si>
  <si>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</si>
  <si>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</si>
  <si>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</si>
  <si>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</si>
  <si>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</si>
  <si>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</si>
  <si>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</si>
  <si>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</si>
  <si>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</si>
  <si>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</si>
  <si>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</si>
  <si>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</si>
  <si>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</si>
  <si>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</si>
  <si>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</si>
  <si>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</si>
  <si>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</si>
  <si>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</si>
  <si>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</si>
  <si>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</si>
  <si>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</si>
  <si>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</si>
  <si>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</si>
  <si>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</si>
  <si>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</si>
  <si>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</si>
  <si>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</si>
  <si>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</si>
  <si>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</si>
  <si>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</si>
  <si>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</si>
  <si>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</si>
  <si>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</si>
  <si>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</si>
  <si>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</si>
  <si>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</si>
  <si>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</si>
  <si>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</si>
  <si>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</si>
  <si>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</si>
  <si>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</si>
  <si>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</si>
  <si>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</si>
  <si>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</si>
  <si>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</si>
  <si>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</si>
  <si>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</si>
  <si>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</si>
  <si>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</si>
  <si>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</si>
  <si>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</si>
  <si>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</si>
  <si>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</si>
  <si>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</si>
  <si>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</si>
  <si>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</si>
  <si>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</si>
  <si>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</si>
  <si>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</si>
  <si>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</si>
  <si>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</si>
  <si>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</si>
  <si>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</si>
  <si>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</si>
  <si>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</si>
  <si>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</si>
  <si>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</si>
  <si>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</si>
  <si>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</si>
  <si>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</si>
  <si>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</si>
  <si>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</si>
  <si>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</si>
  <si>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</si>
  <si>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</si>
  <si>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</si>
  <si>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</si>
  <si>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</si>
  <si>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</si>
  <si>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</si>
  <si>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</si>
  <si>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</si>
  <si>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</si>
  <si>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</si>
  <si>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</si>
  <si>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</si>
  <si>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</si>
  <si>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</si>
  <si>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</si>
  <si>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</si>
  <si>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</si>
  <si>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</si>
  <si>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</si>
  <si>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</si>
  <si>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</si>
  <si>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</si>
  <si>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</si>
  <si>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</si>
  <si>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</si>
  <si>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</si>
  <si>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</si>
  <si>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</si>
  <si>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</si>
  <si>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</si>
  <si>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</si>
  <si>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</si>
  <si>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</si>
  <si>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</si>
  <si>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</si>
  <si>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</si>
  <si>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</si>
  <si>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</si>
  <si>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</si>
  <si>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</si>
  <si>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</si>
  <si>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</si>
  <si>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</si>
  <si>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</si>
  <si>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</si>
  <si>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</si>
  <si>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</si>
  <si>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</si>
  <si>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</si>
  <si>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</si>
  <si>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</si>
  <si>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</si>
  <si>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</si>
  <si>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</si>
  <si>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</si>
  <si>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</si>
  <si>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</si>
  <si>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</si>
  <si>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</si>
  <si>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</si>
  <si>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</si>
  <si>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</si>
  <si>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</si>
  <si>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</si>
  <si>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</si>
  <si>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</si>
  <si>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</si>
  <si>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</si>
  <si>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</si>
  <si>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</si>
  <si>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</si>
  <si>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</si>
  <si>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</si>
  <si>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</si>
  <si>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</si>
  <si>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</si>
  <si>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</si>
  <si>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</si>
  <si>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</si>
  <si>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</si>
  <si>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</si>
  <si>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</si>
  <si>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</si>
  <si>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</si>
  <si>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</si>
  <si>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</si>
  <si>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</si>
  <si>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</si>
  <si>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</si>
  <si>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</si>
  <si>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</si>
  <si>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</si>
  <si>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</si>
  <si>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</si>
  <si>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</si>
  <si>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</si>
  <si>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</si>
  <si>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</si>
  <si>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</si>
  <si>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</si>
  <si>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</si>
  <si>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</si>
  <si>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</si>
  <si>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</si>
  <si>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</si>
  <si>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</si>
  <si>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</si>
  <si>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</si>
  <si>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</si>
  <si>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</si>
  <si>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</si>
  <si>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</si>
  <si>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</si>
  <si>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</si>
  <si>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</si>
  <si>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</si>
  <si>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</si>
  <si>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</si>
  <si>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</si>
  <si>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</si>
  <si>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</si>
  <si>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</si>
  <si>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</si>
  <si>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</si>
  <si>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</si>
  <si>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</si>
  <si>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</si>
  <si>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</si>
  <si>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</si>
  <si>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</si>
  <si>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</si>
  <si>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</si>
  <si>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</si>
  <si>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</si>
  <si>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</si>
  <si>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</si>
  <si>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</si>
  <si>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</si>
  <si>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</si>
  <si>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</si>
  <si>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</si>
  <si>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</si>
  <si>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</si>
  <si>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</si>
  <si>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</si>
  <si>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</si>
  <si>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</si>
  <si>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</si>
  <si>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</si>
  <si>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</si>
  <si>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</si>
  <si>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</si>
  <si>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</si>
  <si>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</si>
  <si>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</si>
  <si>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</si>
  <si>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</si>
  <si>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</si>
  <si>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</si>
  <si>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</si>
  <si>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</si>
  <si>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</si>
  <si>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</si>
  <si>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</si>
  <si>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</si>
  <si>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</si>
  <si>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</si>
  <si>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</si>
  <si>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</si>
  <si>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</si>
  <si>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</si>
  <si>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</si>
  <si>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</si>
  <si>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</si>
  <si>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</si>
  <si>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</si>
  <si>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</si>
  <si>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</si>
  <si>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</si>
  <si>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</si>
  <si>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</si>
  <si>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</si>
  <si>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</si>
  <si>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</si>
  <si>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</si>
  <si>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</si>
  <si>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</si>
  <si>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</si>
  <si>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</si>
  <si>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</si>
  <si>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</si>
  <si>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</si>
  <si>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</si>
  <si>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</si>
  <si>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</si>
  <si>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</si>
  <si>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</si>
  <si>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</si>
  <si>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</si>
  <si>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</si>
  <si>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</si>
  <si>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</si>
  <si>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</si>
  <si>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</si>
  <si>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</si>
  <si>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</si>
  <si>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</si>
  <si>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</si>
  <si>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</si>
  <si>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</si>
  <si>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</si>
  <si>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</si>
  <si>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</si>
  <si>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</si>
  <si>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</si>
  <si>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</si>
  <si>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</si>
  <si>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</si>
  <si>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</si>
  <si>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</si>
  <si>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</si>
  <si>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</si>
  <si>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</si>
  <si>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</si>
  <si>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</si>
  <si>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</si>
  <si>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</si>
  <si>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</si>
  <si>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</si>
  <si>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</si>
  <si>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</si>
  <si>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</si>
  <si>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</si>
  <si>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</si>
  <si>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</si>
  <si>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</si>
  <si>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</si>
  <si>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</si>
  <si>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</si>
  <si>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</si>
  <si>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</si>
  <si>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</si>
  <si>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</si>
  <si>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</si>
  <si>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</si>
  <si>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</si>
  <si>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</si>
  <si>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</si>
  <si>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</si>
  <si>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</si>
  <si>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</si>
  <si>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</si>
  <si>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</si>
  <si>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</si>
  <si>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</si>
  <si>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</si>
  <si>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</si>
  <si>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</si>
  <si>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</si>
  <si>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</si>
  <si>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</si>
  <si>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</si>
  <si>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</si>
  <si>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</si>
  <si>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</si>
  <si>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</si>
  <si>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</si>
  <si>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</si>
  <si>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</si>
  <si>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</si>
  <si>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</si>
  <si>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</si>
  <si>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</si>
  <si>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</si>
  <si>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</si>
  <si>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</si>
  <si>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</si>
  <si>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</si>
  <si>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</si>
  <si>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</si>
  <si>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</si>
  <si>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</si>
  <si>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</si>
  <si>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</si>
  <si>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</si>
  <si>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</si>
  <si>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</si>
  <si>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</si>
  <si>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</si>
  <si>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</si>
  <si>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</si>
  <si>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</si>
  <si>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</si>
  <si>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</si>
  <si>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</si>
  <si>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</si>
  <si>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</si>
  <si>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</si>
  <si>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</si>
  <si>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</si>
  <si>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</si>
  <si>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</si>
  <si>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</si>
  <si>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</si>
  <si>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</si>
  <si>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</si>
  <si>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</si>
  <si>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</si>
  <si>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</si>
  <si>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</si>
  <si>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</si>
  <si>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</si>
  <si>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</si>
  <si>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</si>
  <si>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</si>
  <si>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</si>
  <si>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</si>
  <si>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</si>
  <si>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</si>
  <si>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</si>
  <si>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</si>
  <si>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</si>
  <si>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</si>
  <si>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</si>
  <si>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</si>
  <si>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</si>
  <si>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</si>
  <si>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</si>
  <si>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</si>
  <si>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</si>
  <si>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</si>
  <si>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</si>
  <si>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</si>
  <si>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</si>
  <si>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</si>
  <si>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</si>
  <si>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</si>
  <si>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</si>
  <si>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</si>
  <si>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</si>
  <si>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</si>
  <si>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</si>
  <si>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</si>
  <si>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</si>
  <si>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</si>
  <si>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</si>
  <si>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</si>
  <si>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</si>
  <si>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</si>
  <si>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</si>
  <si>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</si>
  <si>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</si>
  <si>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</si>
  <si>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</si>
  <si>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</si>
  <si>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</si>
  <si>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</si>
  <si>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</si>
  <si>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</si>
  <si>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</si>
  <si>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</si>
  <si>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</si>
  <si>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</si>
  <si>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</si>
  <si>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</si>
  <si>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</si>
  <si>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</si>
  <si>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</si>
  <si>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</si>
  <si>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</si>
  <si>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</si>
  <si>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</si>
  <si>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</si>
  <si>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</si>
  <si>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</si>
  <si>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</si>
  <si>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</si>
  <si>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</si>
  <si>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</si>
  <si>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</si>
  <si>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</si>
  <si>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</si>
  <si>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</si>
  <si>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</si>
  <si>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</si>
  <si>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</si>
  <si>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</si>
  <si>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</si>
  <si>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</si>
  <si>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</si>
  <si>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</si>
  <si>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</si>
  <si>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</si>
  <si>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</si>
  <si>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</si>
  <si>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</si>
  <si>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</si>
  <si>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</si>
  <si>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</si>
  <si>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</si>
  <si>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</si>
  <si>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</si>
  <si>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</si>
  <si>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</si>
  <si>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</si>
  <si>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</si>
  <si>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</si>
  <si>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</si>
  <si>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</si>
  <si>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</si>
  <si>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</si>
  <si>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</si>
  <si>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</si>
  <si>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</si>
  <si>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</si>
  <si>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</si>
  <si>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</si>
  <si>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</si>
  <si>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</si>
  <si>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</si>
  <si>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</si>
  <si>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</si>
  <si>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</si>
  <si>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</si>
  <si>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</si>
  <si>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</si>
  <si>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</si>
  <si>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</si>
  <si>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</si>
  <si>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</si>
  <si>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</si>
  <si>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</si>
  <si>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</si>
  <si>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</si>
  <si>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</si>
  <si>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</si>
  <si>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</si>
  <si>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</si>
  <si>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</si>
  <si>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</si>
  <si>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</si>
  <si>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</si>
  <si>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</si>
  <si>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</si>
  <si>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</si>
  <si>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</si>
  <si>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</si>
  <si>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</si>
  <si>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</si>
  <si>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</si>
  <si>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</si>
  <si>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</si>
  <si>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</si>
  <si>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</si>
  <si>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</si>
  <si>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</si>
  <si>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</si>
  <si>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</si>
  <si>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</si>
  <si>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</si>
  <si>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</si>
  <si>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</si>
  <si>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</si>
  <si>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</si>
  <si>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</si>
  <si>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</si>
  <si>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</si>
  <si>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</si>
  <si>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</si>
  <si>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</si>
  <si>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</si>
  <si>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</si>
  <si>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</si>
  <si>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</si>
  <si>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</si>
  <si>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</si>
  <si>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</si>
  <si>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</si>
  <si>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</si>
  <si>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</si>
  <si>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</si>
  <si>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</si>
  <si>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</si>
  <si>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</si>
  <si>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</si>
  <si>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</si>
  <si>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</si>
  <si>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</si>
  <si>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</si>
  <si>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</si>
  <si>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</si>
  <si>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</si>
  <si>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</si>
  <si>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</si>
  <si>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</si>
  <si>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</si>
  <si>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</si>
  <si>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</si>
  <si>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</si>
  <si>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</si>
  <si>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</si>
  <si>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</si>
  <si>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</si>
  <si>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</si>
  <si>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</si>
  <si>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</si>
  <si>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</si>
  <si>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</si>
  <si>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</si>
  <si>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</si>
  <si>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</si>
  <si>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</si>
  <si>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</si>
  <si>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</si>
  <si>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</si>
  <si>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</si>
  <si>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</si>
  <si>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</si>
  <si>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</si>
  <si>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</si>
  <si>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</si>
  <si>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</si>
  <si>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</si>
  <si>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</si>
  <si>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</si>
  <si>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</si>
  <si>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</si>
  <si>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</si>
  <si>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</si>
  <si>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</si>
  <si>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</si>
  <si>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</si>
  <si>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</si>
  <si>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</si>
  <si>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</si>
  <si>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</si>
  <si>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</si>
  <si>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</si>
  <si>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</si>
  <si>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</si>
  <si>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</si>
  <si>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</si>
  <si>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</si>
  <si>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</si>
  <si>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</si>
  <si>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</si>
  <si>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</si>
  <si>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</si>
  <si>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</si>
  <si>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</si>
  <si>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</si>
  <si>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</si>
  <si>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</si>
  <si>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</si>
  <si>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</si>
  <si>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</si>
  <si>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</si>
  <si>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</si>
  <si>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</si>
  <si>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</si>
  <si>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</si>
  <si>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</si>
  <si>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</si>
  <si>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</si>
  <si>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</si>
  <si>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</si>
  <si>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</si>
  <si>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</si>
  <si>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</si>
  <si>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</si>
  <si>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</si>
  <si>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</si>
  <si>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</si>
  <si>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</si>
  <si>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</si>
  <si>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</si>
  <si>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</si>
  <si>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</si>
  <si>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</si>
  <si>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</si>
  <si>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</si>
  <si>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</si>
  <si>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</si>
  <si>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</si>
  <si>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</si>
  <si>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</si>
  <si>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</si>
  <si>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</si>
  <si>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</si>
  <si>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</si>
  <si>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</si>
  <si>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</si>
  <si>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</si>
  <si>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</si>
  <si>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</si>
  <si>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</si>
  <si>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</si>
  <si>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</si>
  <si>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</si>
  <si>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</si>
  <si>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</si>
  <si>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</si>
  <si>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</si>
  <si>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</si>
  <si>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</si>
  <si>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</si>
  <si>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</si>
  <si>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</si>
  <si>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</si>
  <si>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</si>
  <si>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</si>
  <si>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</si>
  <si>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</si>
  <si>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</si>
  <si>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</si>
  <si>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</si>
  <si>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</si>
  <si>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</si>
  <si>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</si>
  <si>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</si>
  <si>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</si>
  <si>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</si>
  <si>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</si>
  <si>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</si>
  <si>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</si>
  <si>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</si>
  <si>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</si>
  <si>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</si>
  <si>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</si>
  <si>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</si>
  <si>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</si>
  <si>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</si>
  <si>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</si>
  <si>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</si>
  <si>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</si>
  <si>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</si>
  <si>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</si>
  <si>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</si>
  <si>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</si>
  <si>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</si>
  <si>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</si>
  <si>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</si>
  <si>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</si>
  <si>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</si>
  <si>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</si>
  <si>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</si>
  <si>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</si>
  <si>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</si>
  <si>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</si>
  <si>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</si>
  <si>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</si>
  <si>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</si>
  <si>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</si>
  <si>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</si>
  <si>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</si>
  <si>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</si>
  <si>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</si>
  <si>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</si>
  <si>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</si>
  <si>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</si>
  <si>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</si>
  <si>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</si>
  <si>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</si>
  <si>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</si>
  <si>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</si>
  <si>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</si>
  <si>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</si>
  <si>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</si>
  <si>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</si>
  <si>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</si>
  <si>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</si>
  <si>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</si>
  <si>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</si>
  <si>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</si>
  <si>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</si>
  <si>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</si>
  <si>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</si>
  <si>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</si>
  <si>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</si>
  <si>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</si>
  <si>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</si>
  <si>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</si>
  <si>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</si>
  <si>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</si>
  <si>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</si>
  <si>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</si>
  <si>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</si>
  <si>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</si>
  <si>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</si>
  <si>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</si>
  <si>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</si>
  <si>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</si>
  <si>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</si>
  <si>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</si>
  <si>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</si>
  <si>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</si>
  <si>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</si>
  <si>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</si>
  <si>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</si>
  <si>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</si>
  <si>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</si>
  <si>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</si>
  <si>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</si>
  <si>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</si>
  <si>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</si>
  <si>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</si>
  <si>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</si>
  <si>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</si>
  <si>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</si>
  <si>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</si>
  <si>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</si>
  <si>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</si>
  <si>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</si>
  <si>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</si>
  <si>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</si>
  <si>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</si>
  <si>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</si>
  <si>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</si>
  <si>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</si>
  <si>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</si>
  <si>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</si>
  <si>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</si>
  <si>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</si>
  <si>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</si>
  <si>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</si>
  <si>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</si>
  <si>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</si>
  <si>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</si>
  <si>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</si>
  <si>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</si>
  <si>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</si>
  <si>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</si>
  <si>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</si>
  <si>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</si>
  <si>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</si>
  <si>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</si>
  <si>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</si>
  <si>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</si>
  <si>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</si>
  <si>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</si>
  <si>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</si>
  <si>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OSNOVNA ŠKOLA SVETI MARTIN NA MURI</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</si>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</sst>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Obič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c r="A2" s="6">
        <v>151</v>
      </c>
      <c r="B2" s="7">
        <v>1</v>
      </c>
      <c r="C2" s="7">
        <f>'PR-RAS'!D6</f>
        <v>1051755.8500000001</v>
      </c>
      <c r="D2" s="7">
        <f>'PR-RAS'!E6</f>
        <v>1115955.06</v>
      </c>
      <c r="E2" s="7">
        <v>0</v>
      </c>
      <c r="F2" s="7">
        <v>0</v>
      </c>
      <c r="G2" s="8">
        <f t="shared" ref="G2:G274" si="0">(B2/1000)*(C2*1+D2*2)</f>
        <v>3283.6659700000005</v>
      </c>
      <c r="H2" s="8">
        <f t="shared" ref="H2:H274" si="1">ABS(C2-ROUND(C2,0))+ABS(D2-ROUND(D2,0))</f>
        <v>0.2099999999627471</v>
      </c>
      <c r="I2" s="9">
        <v>0</v>
      </c>
      <c r="J2" s="4"/>
      <c r="K2" s="5"/>
      <c r="L2" s="5"/>
      <c r="M2" s="5"/>
      <c r="N2" s="5"/>
      <c r="O2" s="5"/>
      <c r="P2" s="5"/>
      <c r="Q2" s="5"/>
      <c r="R2" s="5"/>
      <c r="S2" s="5"/>
      <c r="T2" s="5"/>
      <c r="U2" s="5"/>
      <c r="V2" s="5"/>
      <c r="W2" s="5"/>
      <c r="X2" s="5"/>
      <c r="Y2" s="5"/>
      <c r="Z2" s="5"/>
    </row>
    <row r="3" spans="1:26" ht="12.75" customHeight="1">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962083.57000000007</v>
      </c>
      <c r="D45" s="2">
        <f>'PR-RAS'!E49</f>
        <v>989481.76</v>
      </c>
      <c r="E45" s="2">
        <v>0</v>
      </c>
      <c r="F45" s="2">
        <v>0</v>
      </c>
      <c r="G45" s="3">
        <f t="shared" si="0"/>
        <v>129406.07195999999</v>
      </c>
      <c r="H45" s="3">
        <f t="shared" si="1"/>
        <v>0.66999999992549419</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951214.66</v>
      </c>
      <c r="D64" s="2">
        <f>'PR-RAS'!E68</f>
        <v>989481.76</v>
      </c>
      <c r="E64" s="2">
        <v>0</v>
      </c>
      <c r="F64" s="2">
        <v>0</v>
      </c>
      <c r="G64" s="3">
        <f t="shared" si="0"/>
        <v>184601.22534</v>
      </c>
      <c r="H64" s="3">
        <f t="shared" si="1"/>
        <v>0.57999999995809048</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937921.67</v>
      </c>
      <c r="D65" s="2">
        <f>'PR-RAS'!E69</f>
        <v>983805.56</v>
      </c>
      <c r="E65" s="2">
        <v>0</v>
      </c>
      <c r="F65" s="2">
        <v>0</v>
      </c>
      <c r="G65" s="3">
        <f t="shared" si="0"/>
        <v>185954.09856000001</v>
      </c>
      <c r="H65" s="3">
        <f t="shared" si="1"/>
        <v>0.76999999990221113</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13292.99</v>
      </c>
      <c r="D66" s="2">
        <f>'PR-RAS'!E70</f>
        <v>5676.2</v>
      </c>
      <c r="E66" s="2">
        <v>0</v>
      </c>
      <c r="F66" s="2">
        <v>0</v>
      </c>
      <c r="G66" s="3">
        <f t="shared" si="0"/>
        <v>1601.9503500000001</v>
      </c>
      <c r="H66" s="3">
        <f t="shared" si="1"/>
        <v>0.21000000000003638</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10868.91</v>
      </c>
      <c r="D70" s="2">
        <f>'PR-RAS'!E74</f>
        <v>0</v>
      </c>
      <c r="E70" s="2">
        <v>0</v>
      </c>
      <c r="F70" s="2">
        <v>0</v>
      </c>
      <c r="G70" s="3">
        <f t="shared" si="0"/>
        <v>749.95479</v>
      </c>
      <c r="H70" s="3">
        <f t="shared" si="1"/>
        <v>9.0000000000145519E-2</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10868.91</v>
      </c>
      <c r="D71" s="2">
        <f>'PR-RAS'!E75</f>
        <v>0</v>
      </c>
      <c r="E71" s="2">
        <v>0</v>
      </c>
      <c r="F71" s="2">
        <v>0</v>
      </c>
      <c r="G71" s="3">
        <f t="shared" si="0"/>
        <v>760.82370000000003</v>
      </c>
      <c r="H71" s="3">
        <f t="shared" si="1"/>
        <v>9.0000000000145519E-2</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4.2699999999999996</v>
      </c>
      <c r="D78" s="2">
        <f>'PR-RAS'!E82</f>
        <v>1.52</v>
      </c>
      <c r="E78" s="2">
        <v>0</v>
      </c>
      <c r="F78" s="2">
        <v>0</v>
      </c>
      <c r="G78" s="3">
        <f t="shared" si="0"/>
        <v>0.56286999999999998</v>
      </c>
      <c r="H78" s="3">
        <f t="shared" si="1"/>
        <v>0.74999999999999956</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4.2699999999999996</v>
      </c>
      <c r="D79" s="2">
        <f>'PR-RAS'!E83</f>
        <v>1.52</v>
      </c>
      <c r="E79" s="2">
        <v>0</v>
      </c>
      <c r="F79" s="2">
        <v>0</v>
      </c>
      <c r="G79" s="3">
        <f t="shared" si="0"/>
        <v>0.57018000000000002</v>
      </c>
      <c r="H79" s="3">
        <f t="shared" si="1"/>
        <v>0.74999999999999956</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4.2699999999999996</v>
      </c>
      <c r="D81" s="2">
        <f>'PR-RAS'!E85</f>
        <v>1.52</v>
      </c>
      <c r="E81" s="2">
        <v>0</v>
      </c>
      <c r="F81" s="2">
        <v>0</v>
      </c>
      <c r="G81" s="3">
        <f t="shared" si="0"/>
        <v>0.58479999999999999</v>
      </c>
      <c r="H81" s="3">
        <f t="shared" si="1"/>
        <v>0.74999999999999956</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35752.370000000003</v>
      </c>
      <c r="D102" s="2">
        <f>'PR-RAS'!E106</f>
        <v>30256.98</v>
      </c>
      <c r="E102" s="2">
        <v>0</v>
      </c>
      <c r="F102" s="2">
        <v>0</v>
      </c>
      <c r="G102" s="3">
        <f t="shared" si="0"/>
        <v>9722.8993300000002</v>
      </c>
      <c r="H102" s="3">
        <f t="shared" si="1"/>
        <v>0.3900000000030559</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35752.370000000003</v>
      </c>
      <c r="D108" s="2">
        <f>'PR-RAS'!E112</f>
        <v>30256.98</v>
      </c>
      <c r="E108" s="2">
        <v>0</v>
      </c>
      <c r="F108" s="2">
        <v>0</v>
      </c>
      <c r="G108" s="3">
        <f t="shared" si="0"/>
        <v>10300.497310000001</v>
      </c>
      <c r="H108" s="3">
        <f t="shared" si="1"/>
        <v>0.3900000000030559</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35752.370000000003</v>
      </c>
      <c r="D113" s="2">
        <f>'PR-RAS'!E117</f>
        <v>30256.98</v>
      </c>
      <c r="E113" s="2">
        <v>0</v>
      </c>
      <c r="F113" s="2">
        <v>0</v>
      </c>
      <c r="G113" s="3">
        <f t="shared" si="0"/>
        <v>10781.828960000001</v>
      </c>
      <c r="H113" s="3">
        <f t="shared" si="1"/>
        <v>0.3900000000030559</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6444.08</v>
      </c>
      <c r="D121" s="2">
        <f>'PR-RAS'!E125</f>
        <v>3753.66</v>
      </c>
      <c r="E121" s="2">
        <v>0</v>
      </c>
      <c r="F121" s="2">
        <v>0</v>
      </c>
      <c r="G121" s="3">
        <f t="shared" si="0"/>
        <v>1674.1679999999999</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1567</v>
      </c>
      <c r="D122" s="2">
        <f>'PR-RAS'!E126</f>
        <v>1837</v>
      </c>
      <c r="E122" s="2">
        <v>0</v>
      </c>
      <c r="F122" s="2">
        <v>0</v>
      </c>
      <c r="G122" s="3">
        <f t="shared" si="0"/>
        <v>634.16099999999994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1567</v>
      </c>
      <c r="D123" s="2">
        <f>'PR-RAS'!E127</f>
        <v>1837</v>
      </c>
      <c r="E123" s="2">
        <v>0</v>
      </c>
      <c r="F123" s="2">
        <v>0</v>
      </c>
      <c r="G123" s="3">
        <f t="shared" si="0"/>
        <v>639.40199999999993</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4877.08</v>
      </c>
      <c r="D125" s="2">
        <f>'PR-RAS'!E129</f>
        <v>1916.66</v>
      </c>
      <c r="E125" s="2">
        <v>0</v>
      </c>
      <c r="F125" s="2">
        <v>0</v>
      </c>
      <c r="G125" s="3">
        <f t="shared" si="0"/>
        <v>1080.0896</v>
      </c>
      <c r="H125" s="3">
        <f t="shared" si="1"/>
        <v>0.41999999999984539</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3487.08</v>
      </c>
      <c r="D126" s="2">
        <f>'PR-RAS'!E130</f>
        <v>1591.66</v>
      </c>
      <c r="E126" s="2">
        <v>0</v>
      </c>
      <c r="F126" s="2">
        <v>0</v>
      </c>
      <c r="G126" s="3">
        <f t="shared" si="0"/>
        <v>833.8</v>
      </c>
      <c r="H126" s="3">
        <f t="shared" si="1"/>
        <v>0.41999999999984539</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1390</v>
      </c>
      <c r="D127" s="2">
        <f>'PR-RAS'!E131</f>
        <v>325</v>
      </c>
      <c r="E127" s="2">
        <v>0</v>
      </c>
      <c r="F127" s="2">
        <v>0</v>
      </c>
      <c r="G127" s="3">
        <f t="shared" si="0"/>
        <v>257.04000000000002</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47424.36</v>
      </c>
      <c r="D130" s="2">
        <f>'PR-RAS'!E134</f>
        <v>92461.14</v>
      </c>
      <c r="E130" s="2">
        <v>0</v>
      </c>
      <c r="F130" s="2">
        <v>0</v>
      </c>
      <c r="G130" s="3">
        <f t="shared" si="0"/>
        <v>29972.716560000004</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47424.36</v>
      </c>
      <c r="D131" s="2">
        <f>'PR-RAS'!E135</f>
        <v>92461.14</v>
      </c>
      <c r="E131" s="2">
        <v>0</v>
      </c>
      <c r="F131" s="2">
        <v>0</v>
      </c>
      <c r="G131" s="3">
        <f t="shared" si="0"/>
        <v>30205.063200000004</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47424.36</v>
      </c>
      <c r="D132" s="2">
        <f>'PR-RAS'!E136</f>
        <v>73508.36</v>
      </c>
      <c r="E132" s="2">
        <v>0</v>
      </c>
      <c r="F132" s="2">
        <v>0</v>
      </c>
      <c r="G132" s="3">
        <f t="shared" si="0"/>
        <v>25471.781480000001</v>
      </c>
      <c r="H132" s="3">
        <f t="shared" si="1"/>
        <v>0.72000000000116415</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18952.78</v>
      </c>
      <c r="E133" s="2">
        <v>0</v>
      </c>
      <c r="F133" s="2">
        <v>0</v>
      </c>
      <c r="G133" s="3">
        <f t="shared" si="0"/>
        <v>5003.5339199999999</v>
      </c>
      <c r="H133" s="3">
        <f t="shared" si="1"/>
        <v>0.22000000000116415</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47.2</v>
      </c>
      <c r="D136" s="2">
        <f>'PR-RAS'!E140</f>
        <v>0</v>
      </c>
      <c r="E136" s="2">
        <v>0</v>
      </c>
      <c r="F136" s="2">
        <v>0</v>
      </c>
      <c r="G136" s="3">
        <f t="shared" si="0"/>
        <v>6.3720000000000008</v>
      </c>
      <c r="H136" s="3">
        <f t="shared" si="1"/>
        <v>0.20000000000000284</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47.2</v>
      </c>
      <c r="D147" s="2">
        <f>'PR-RAS'!E151</f>
        <v>0</v>
      </c>
      <c r="E147" s="2">
        <v>0</v>
      </c>
      <c r="F147" s="2">
        <v>0</v>
      </c>
      <c r="G147" s="3">
        <f t="shared" si="0"/>
        <v>6.8911999999999995</v>
      </c>
      <c r="H147" s="3">
        <f t="shared" si="1"/>
        <v>0.20000000000000284</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1047710.4099999999</v>
      </c>
      <c r="D148" s="2">
        <f>'PR-RAS'!E152</f>
        <v>1167471.71</v>
      </c>
      <c r="E148" s="2">
        <v>0</v>
      </c>
      <c r="F148" s="2">
        <v>0</v>
      </c>
      <c r="G148" s="3">
        <f t="shared" si="0"/>
        <v>497250.11300999997</v>
      </c>
      <c r="H148" s="3">
        <f t="shared" si="1"/>
        <v>0.69999999995343387</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897923.14</v>
      </c>
      <c r="D149" s="2">
        <f>'PR-RAS'!E153</f>
        <v>1036376.6699999999</v>
      </c>
      <c r="E149" s="2">
        <v>0</v>
      </c>
      <c r="F149" s="2">
        <v>0</v>
      </c>
      <c r="G149" s="3">
        <f t="shared" si="0"/>
        <v>439660.11903999996</v>
      </c>
      <c r="H149" s="3">
        <f t="shared" si="1"/>
        <v>0.47000000008847564</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742885.54</v>
      </c>
      <c r="D150" s="2">
        <f>'PR-RAS'!E154</f>
        <v>864675.15999999992</v>
      </c>
      <c r="E150" s="2">
        <v>0</v>
      </c>
      <c r="F150" s="2">
        <v>0</v>
      </c>
      <c r="G150" s="3">
        <f t="shared" si="0"/>
        <v>368363.14313999994</v>
      </c>
      <c r="H150" s="3">
        <f t="shared" si="1"/>
        <v>0.61999999987892807</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731864.4</v>
      </c>
      <c r="D151" s="2">
        <f>'PR-RAS'!E155</f>
        <v>847025.95</v>
      </c>
      <c r="E151" s="2">
        <v>0</v>
      </c>
      <c r="F151" s="2">
        <v>0</v>
      </c>
      <c r="G151" s="3">
        <f t="shared" si="0"/>
        <v>363887.44499999995</v>
      </c>
      <c r="H151" s="3">
        <f t="shared" si="1"/>
        <v>0.45000000006984919</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9801.11</v>
      </c>
      <c r="D153" s="2">
        <f>'PR-RAS'!E157</f>
        <v>16013.71</v>
      </c>
      <c r="E153" s="2">
        <v>0</v>
      </c>
      <c r="F153" s="2">
        <v>0</v>
      </c>
      <c r="G153" s="3">
        <f t="shared" si="0"/>
        <v>6357.9365600000001</v>
      </c>
      <c r="H153" s="3">
        <f t="shared" si="1"/>
        <v>0.40000000000145519</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1220.03</v>
      </c>
      <c r="D154" s="2">
        <f>'PR-RAS'!E158</f>
        <v>1635.5</v>
      </c>
      <c r="E154" s="2">
        <v>0</v>
      </c>
      <c r="F154" s="2">
        <v>0</v>
      </c>
      <c r="G154" s="3">
        <f t="shared" si="0"/>
        <v>687.12758999999994</v>
      </c>
      <c r="H154" s="3">
        <f t="shared" si="1"/>
        <v>0.52999999999997272</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34627.629999999997</v>
      </c>
      <c r="D155" s="2">
        <f>'PR-RAS'!E159</f>
        <v>30944.5</v>
      </c>
      <c r="E155" s="2">
        <v>0</v>
      </c>
      <c r="F155" s="2">
        <v>0</v>
      </c>
      <c r="G155" s="3">
        <f t="shared" si="0"/>
        <v>14863.561020000001</v>
      </c>
      <c r="H155" s="3">
        <f t="shared" si="1"/>
        <v>0.87000000000261934</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120409.97</v>
      </c>
      <c r="D156" s="2">
        <f>'PR-RAS'!E160</f>
        <v>140757.01</v>
      </c>
      <c r="E156" s="2">
        <v>0</v>
      </c>
      <c r="F156" s="2">
        <v>0</v>
      </c>
      <c r="G156" s="3">
        <f t="shared" si="0"/>
        <v>62298.21845</v>
      </c>
      <c r="H156" s="3">
        <f t="shared" si="1"/>
        <v>4.0000000008149073E-2</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120409.97</v>
      </c>
      <c r="D158" s="2">
        <f>'PR-RAS'!E162</f>
        <v>140757.01</v>
      </c>
      <c r="E158" s="2">
        <v>0</v>
      </c>
      <c r="F158" s="2">
        <v>0</v>
      </c>
      <c r="G158" s="3">
        <f t="shared" si="0"/>
        <v>63102.066429999999</v>
      </c>
      <c r="H158" s="3">
        <f t="shared" si="1"/>
        <v>4.0000000008149073E-2</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142527.38</v>
      </c>
      <c r="D160" s="2">
        <f>'PR-RAS'!E164</f>
        <v>124596.52</v>
      </c>
      <c r="E160" s="2">
        <v>0</v>
      </c>
      <c r="F160" s="2">
        <v>0</v>
      </c>
      <c r="G160" s="3">
        <f t="shared" si="0"/>
        <v>62283.546780000004</v>
      </c>
      <c r="H160" s="3">
        <f t="shared" si="1"/>
        <v>0.86000000000058208</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25894.23</v>
      </c>
      <c r="D161" s="2">
        <f>'PR-RAS'!E165</f>
        <v>22329.78</v>
      </c>
      <c r="E161" s="2">
        <v>0</v>
      </c>
      <c r="F161" s="2">
        <v>0</v>
      </c>
      <c r="G161" s="3">
        <f t="shared" si="0"/>
        <v>11288.606399999999</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7360.6</v>
      </c>
      <c r="D162" s="2">
        <f>'PR-RAS'!E166</f>
        <v>5388.9</v>
      </c>
      <c r="E162" s="2">
        <v>0</v>
      </c>
      <c r="F162" s="2">
        <v>0</v>
      </c>
      <c r="G162" s="3">
        <f t="shared" si="0"/>
        <v>2920.2824000000005</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16741.82</v>
      </c>
      <c r="D163" s="2">
        <f>'PR-RAS'!E167</f>
        <v>16459.73</v>
      </c>
      <c r="E163" s="2">
        <v>0</v>
      </c>
      <c r="F163" s="2">
        <v>0</v>
      </c>
      <c r="G163" s="3">
        <f t="shared" si="0"/>
        <v>8045.1273600000004</v>
      </c>
      <c r="H163" s="3">
        <f t="shared" si="1"/>
        <v>0.4500000000007276</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1791.81</v>
      </c>
      <c r="D164" s="2">
        <f>'PR-RAS'!E168</f>
        <v>296.5</v>
      </c>
      <c r="E164" s="2">
        <v>0</v>
      </c>
      <c r="F164" s="2">
        <v>0</v>
      </c>
      <c r="G164" s="3">
        <f t="shared" si="0"/>
        <v>388.72403000000003</v>
      </c>
      <c r="H164" s="3">
        <f t="shared" si="1"/>
        <v>0.69000000000005457</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0</v>
      </c>
      <c r="D165" s="2">
        <f>'PR-RAS'!E169</f>
        <v>184.65</v>
      </c>
      <c r="E165" s="2">
        <v>0</v>
      </c>
      <c r="F165" s="2">
        <v>0</v>
      </c>
      <c r="G165" s="3">
        <f t="shared" si="0"/>
        <v>60.565200000000004</v>
      </c>
      <c r="H165" s="3">
        <f t="shared" si="1"/>
        <v>0.34999999999999432</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81417.87000000001</v>
      </c>
      <c r="D166" s="2">
        <f>'PR-RAS'!E170</f>
        <v>74587.649999999994</v>
      </c>
      <c r="E166" s="2">
        <v>0</v>
      </c>
      <c r="F166" s="2">
        <v>0</v>
      </c>
      <c r="G166" s="3">
        <f t="shared" si="0"/>
        <v>38047.873050000002</v>
      </c>
      <c r="H166" s="3">
        <f t="shared" si="1"/>
        <v>0.47999999999592546</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15018.23</v>
      </c>
      <c r="D167" s="2">
        <f>'PR-RAS'!E171</f>
        <v>13107.64</v>
      </c>
      <c r="E167" s="2">
        <v>0</v>
      </c>
      <c r="F167" s="2">
        <v>0</v>
      </c>
      <c r="G167" s="3">
        <f t="shared" si="0"/>
        <v>6844.7626599999994</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44994.400000000001</v>
      </c>
      <c r="D168" s="2">
        <f>'PR-RAS'!E172</f>
        <v>45224.5</v>
      </c>
      <c r="E168" s="2">
        <v>0</v>
      </c>
      <c r="F168" s="2">
        <v>0</v>
      </c>
      <c r="G168" s="3">
        <f t="shared" si="0"/>
        <v>22619.0478</v>
      </c>
      <c r="H168" s="3">
        <f t="shared" si="1"/>
        <v>0.90000000000145519</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16107.66</v>
      </c>
      <c r="D169" s="2">
        <f>'PR-RAS'!E173</f>
        <v>12826.31</v>
      </c>
      <c r="E169" s="2">
        <v>0</v>
      </c>
      <c r="F169" s="2">
        <v>0</v>
      </c>
      <c r="G169" s="3">
        <f t="shared" si="0"/>
        <v>7015.7270400000007</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4267.7700000000004</v>
      </c>
      <c r="D170" s="2">
        <f>'PR-RAS'!E174</f>
        <v>1956.01</v>
      </c>
      <c r="E170" s="2">
        <v>0</v>
      </c>
      <c r="F170" s="2">
        <v>0</v>
      </c>
      <c r="G170" s="3">
        <f t="shared" si="0"/>
        <v>1382.3845100000003</v>
      </c>
      <c r="H170" s="3">
        <f t="shared" si="1"/>
        <v>0.23999999999955435</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966.83</v>
      </c>
      <c r="D171" s="2">
        <f>'PR-RAS'!E175</f>
        <v>1384.31</v>
      </c>
      <c r="E171" s="2">
        <v>0</v>
      </c>
      <c r="F171" s="2">
        <v>0</v>
      </c>
      <c r="G171" s="3">
        <f t="shared" si="0"/>
        <v>635.02650000000006</v>
      </c>
      <c r="H171" s="3">
        <f t="shared" si="1"/>
        <v>0.4799999999999045</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62.98</v>
      </c>
      <c r="D173" s="2">
        <f>'PR-RAS'!E177</f>
        <v>88.88</v>
      </c>
      <c r="E173" s="2">
        <v>0</v>
      </c>
      <c r="F173" s="2">
        <v>0</v>
      </c>
      <c r="G173" s="3">
        <f t="shared" si="0"/>
        <v>41.407279999999993</v>
      </c>
      <c r="H173" s="3">
        <f t="shared" si="1"/>
        <v>0.14000000000000767</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30990.66</v>
      </c>
      <c r="D174" s="2">
        <f>'PR-RAS'!E178</f>
        <v>22348.07</v>
      </c>
      <c r="E174" s="2">
        <v>0</v>
      </c>
      <c r="F174" s="2">
        <v>0</v>
      </c>
      <c r="G174" s="3">
        <f t="shared" si="0"/>
        <v>13093.8164</v>
      </c>
      <c r="H174" s="3">
        <f t="shared" si="1"/>
        <v>0.40999999999985448</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1676.73</v>
      </c>
      <c r="D175" s="2">
        <f>'PR-RAS'!E179</f>
        <v>1033.95</v>
      </c>
      <c r="E175" s="2">
        <v>0</v>
      </c>
      <c r="F175" s="2">
        <v>0</v>
      </c>
      <c r="G175" s="3">
        <f t="shared" si="0"/>
        <v>651.56561999999997</v>
      </c>
      <c r="H175" s="3">
        <f t="shared" si="1"/>
        <v>0.31999999999993634</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2373.6</v>
      </c>
      <c r="D176" s="2">
        <f>'PR-RAS'!E180</f>
        <v>3631.52</v>
      </c>
      <c r="E176" s="2">
        <v>0</v>
      </c>
      <c r="F176" s="2">
        <v>0</v>
      </c>
      <c r="G176" s="3">
        <f t="shared" si="0"/>
        <v>1686.4119999999998</v>
      </c>
      <c r="H176" s="3">
        <f t="shared" si="1"/>
        <v>0.88000000000010914</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722.5</v>
      </c>
      <c r="D177" s="2">
        <f>'PR-RAS'!E181</f>
        <v>0</v>
      </c>
      <c r="E177" s="2">
        <v>0</v>
      </c>
      <c r="F177" s="2">
        <v>0</v>
      </c>
      <c r="G177" s="3">
        <f t="shared" si="0"/>
        <v>127.16</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4010.57</v>
      </c>
      <c r="D178" s="2">
        <f>'PR-RAS'!E182</f>
        <v>3445.99</v>
      </c>
      <c r="E178" s="2">
        <v>0</v>
      </c>
      <c r="F178" s="2">
        <v>0</v>
      </c>
      <c r="G178" s="3">
        <f t="shared" si="0"/>
        <v>1929.7513499999998</v>
      </c>
      <c r="H178" s="3">
        <f t="shared" si="1"/>
        <v>0.44000000000005457</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1625.32</v>
      </c>
      <c r="D179" s="2">
        <f>'PR-RAS'!E183</f>
        <v>1694.61</v>
      </c>
      <c r="E179" s="2">
        <v>0</v>
      </c>
      <c r="F179" s="2">
        <v>0</v>
      </c>
      <c r="G179" s="3">
        <f t="shared" si="0"/>
        <v>892.58812</v>
      </c>
      <c r="H179" s="3">
        <f t="shared" si="1"/>
        <v>0.71000000000003638</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587.98</v>
      </c>
      <c r="D180" s="2">
        <f>'PR-RAS'!E184</f>
        <v>799.03</v>
      </c>
      <c r="E180" s="2">
        <v>0</v>
      </c>
      <c r="F180" s="2">
        <v>0</v>
      </c>
      <c r="G180" s="3">
        <f t="shared" si="0"/>
        <v>391.30115999999998</v>
      </c>
      <c r="H180" s="3">
        <f t="shared" si="1"/>
        <v>4.9999999999954525E-2</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1044.69</v>
      </c>
      <c r="D181" s="2">
        <f>'PR-RAS'!E185</f>
        <v>586.63</v>
      </c>
      <c r="E181" s="2">
        <v>0</v>
      </c>
      <c r="F181" s="2">
        <v>0</v>
      </c>
      <c r="G181" s="3">
        <f t="shared" si="0"/>
        <v>399.23099999999994</v>
      </c>
      <c r="H181" s="3">
        <f t="shared" si="1"/>
        <v>0.67999999999994998</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2025.37</v>
      </c>
      <c r="D182" s="2">
        <f>'PR-RAS'!E186</f>
        <v>3552.82</v>
      </c>
      <c r="E182" s="2">
        <v>0</v>
      </c>
      <c r="F182" s="2">
        <v>0</v>
      </c>
      <c r="G182" s="3">
        <f t="shared" si="0"/>
        <v>1652.71281</v>
      </c>
      <c r="H182" s="3">
        <f t="shared" si="1"/>
        <v>0.54999999999972715</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16923.900000000001</v>
      </c>
      <c r="D183" s="2">
        <f>'PR-RAS'!E187</f>
        <v>7603.52</v>
      </c>
      <c r="E183" s="2">
        <v>0</v>
      </c>
      <c r="F183" s="2">
        <v>0</v>
      </c>
      <c r="G183" s="3">
        <f t="shared" si="0"/>
        <v>5847.8310799999999</v>
      </c>
      <c r="H183" s="3">
        <f t="shared" si="1"/>
        <v>0.57999999999810825</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4224.62</v>
      </c>
      <c r="D190" s="2">
        <f>'PR-RAS'!E194</f>
        <v>5331.0199999999995</v>
      </c>
      <c r="E190" s="2">
        <v>0</v>
      </c>
      <c r="F190" s="2">
        <v>0</v>
      </c>
      <c r="G190" s="3">
        <f t="shared" si="0"/>
        <v>2813.5787399999999</v>
      </c>
      <c r="H190" s="3">
        <f t="shared" si="1"/>
        <v>0.3999999999996362</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91.16</v>
      </c>
      <c r="D193" s="2">
        <f>'PR-RAS'!E197</f>
        <v>29.99</v>
      </c>
      <c r="E193" s="2">
        <v>0</v>
      </c>
      <c r="F193" s="2">
        <v>0</v>
      </c>
      <c r="G193" s="3">
        <f t="shared" si="0"/>
        <v>29.018879999999999</v>
      </c>
      <c r="H193" s="3">
        <f t="shared" si="1"/>
        <v>0.16999999999999815</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163.09</v>
      </c>
      <c r="D194" s="2">
        <f>'PR-RAS'!E198</f>
        <v>235</v>
      </c>
      <c r="E194" s="2">
        <v>0</v>
      </c>
      <c r="F194" s="2">
        <v>0</v>
      </c>
      <c r="G194" s="3">
        <f t="shared" si="0"/>
        <v>122.18637000000001</v>
      </c>
      <c r="H194" s="3">
        <f t="shared" si="1"/>
        <v>9.0000000000003411E-2</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1814.52</v>
      </c>
      <c r="D195" s="2">
        <f>'PR-RAS'!E199</f>
        <v>0</v>
      </c>
      <c r="E195" s="2">
        <v>0</v>
      </c>
      <c r="F195" s="2">
        <v>0</v>
      </c>
      <c r="G195" s="3">
        <f t="shared" si="0"/>
        <v>352.01688000000001</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2155.85</v>
      </c>
      <c r="D197" s="2">
        <f>'PR-RAS'!E201</f>
        <v>5066.03</v>
      </c>
      <c r="E197" s="2">
        <v>0</v>
      </c>
      <c r="F197" s="2">
        <v>0</v>
      </c>
      <c r="G197" s="3">
        <f t="shared" si="0"/>
        <v>2408.4303600000003</v>
      </c>
      <c r="H197" s="3">
        <f t="shared" si="1"/>
        <v>0.17999999999983629</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797.97</v>
      </c>
      <c r="D198" s="2">
        <f>'PR-RAS'!E202</f>
        <v>276.55</v>
      </c>
      <c r="E198" s="2">
        <v>0</v>
      </c>
      <c r="F198" s="2">
        <v>0</v>
      </c>
      <c r="G198" s="3">
        <f t="shared" si="0"/>
        <v>266.16079000000002</v>
      </c>
      <c r="H198" s="3">
        <f t="shared" si="1"/>
        <v>0.47999999999996135</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797.97</v>
      </c>
      <c r="D212" s="2">
        <f>'PR-RAS'!E216</f>
        <v>276.55</v>
      </c>
      <c r="E212" s="2">
        <v>0</v>
      </c>
      <c r="F212" s="2">
        <v>0</v>
      </c>
      <c r="G212" s="3">
        <f t="shared" si="0"/>
        <v>285.07577000000003</v>
      </c>
      <c r="H212" s="3">
        <f t="shared" si="1"/>
        <v>0.47999999999996135</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797.97</v>
      </c>
      <c r="D213" s="2">
        <f>'PR-RAS'!E217</f>
        <v>276.55</v>
      </c>
      <c r="E213" s="2">
        <v>0</v>
      </c>
      <c r="F213" s="2">
        <v>0</v>
      </c>
      <c r="G213" s="3">
        <f t="shared" si="0"/>
        <v>286.42684000000003</v>
      </c>
      <c r="H213" s="3">
        <f t="shared" si="1"/>
        <v>0.47999999999996135</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6022.85</v>
      </c>
      <c r="D258" s="2">
        <f>'PR-RAS'!E262</f>
        <v>6221.97</v>
      </c>
      <c r="E258" s="2">
        <v>0</v>
      </c>
      <c r="F258" s="2">
        <v>0</v>
      </c>
      <c r="G258" s="3">
        <f t="shared" si="0"/>
        <v>4745.9650300000003</v>
      </c>
      <c r="H258" s="3">
        <f t="shared" si="1"/>
        <v>0.17999999999938154</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6022.85</v>
      </c>
      <c r="D265" s="2">
        <f>'PR-RAS'!E269</f>
        <v>6221.97</v>
      </c>
      <c r="E265" s="2">
        <v>0</v>
      </c>
      <c r="F265" s="2">
        <v>0</v>
      </c>
      <c r="G265" s="3">
        <f t="shared" si="0"/>
        <v>4875.2325600000004</v>
      </c>
      <c r="H265" s="3">
        <f t="shared" si="1"/>
        <v>0.17999999999938154</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6022.85</v>
      </c>
      <c r="D267" s="2">
        <f>'PR-RAS'!E271</f>
        <v>6221.97</v>
      </c>
      <c r="E267" s="2">
        <v>0</v>
      </c>
      <c r="F267" s="2">
        <v>0</v>
      </c>
      <c r="G267" s="3">
        <f t="shared" si="0"/>
        <v>4912.1661400000003</v>
      </c>
      <c r="H267" s="3">
        <f t="shared" si="1"/>
        <v>0.17999999999938154</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439.07</v>
      </c>
      <c r="D269" s="2">
        <f>'PR-RAS'!E273</f>
        <v>0</v>
      </c>
      <c r="E269" s="2">
        <v>0</v>
      </c>
      <c r="F269" s="2">
        <v>0</v>
      </c>
      <c r="G269" s="3">
        <f t="shared" si="0"/>
        <v>117.67076</v>
      </c>
      <c r="H269" s="3">
        <f t="shared" si="1"/>
        <v>6.9999999999993179E-2</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439.07</v>
      </c>
      <c r="D270" s="2">
        <f>'PR-RAS'!E274</f>
        <v>0</v>
      </c>
      <c r="E270" s="2">
        <v>0</v>
      </c>
      <c r="F270" s="2">
        <v>0</v>
      </c>
      <c r="G270" s="3">
        <f t="shared" si="0"/>
        <v>118.10983</v>
      </c>
      <c r="H270" s="3">
        <f t="shared" si="1"/>
        <v>6.9999999999993179E-2</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439.07</v>
      </c>
      <c r="D272" s="2">
        <f>'PR-RAS'!E276</f>
        <v>0</v>
      </c>
      <c r="E272" s="2">
        <v>0</v>
      </c>
      <c r="F272" s="2">
        <v>0</v>
      </c>
      <c r="G272" s="3">
        <f t="shared" si="0"/>
        <v>118.98797</v>
      </c>
      <c r="H272" s="3">
        <f t="shared" si="1"/>
        <v>6.9999999999993179E-2</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1047710.4099999999</v>
      </c>
      <c r="D295" s="2">
        <f>'PR-RAS'!E299</f>
        <v>1167471.71</v>
      </c>
      <c r="E295" s="2">
        <v>0</v>
      </c>
      <c r="F295" s="2">
        <v>0</v>
      </c>
      <c r="G295" s="3">
        <f t="shared" si="12"/>
        <v>994500.22601999994</v>
      </c>
      <c r="H295" s="3">
        <f t="shared" si="13"/>
        <v>0.69999999995343387</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4045.440000000177</v>
      </c>
      <c r="D296" s="2">
        <f>'PR-RAS'!E300</f>
        <v>0</v>
      </c>
      <c r="E296" s="2">
        <v>0</v>
      </c>
      <c r="F296" s="2">
        <v>0</v>
      </c>
      <c r="G296" s="3">
        <f t="shared" si="12"/>
        <v>1193.4048000000521</v>
      </c>
      <c r="H296" s="3">
        <f t="shared" si="13"/>
        <v>0.44000000017695129</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51516.649999999907</v>
      </c>
      <c r="E297" s="2">
        <v>0</v>
      </c>
      <c r="F297" s="2">
        <v>0</v>
      </c>
      <c r="G297" s="3">
        <f t="shared" si="12"/>
        <v>30497.856799999943</v>
      </c>
      <c r="H297" s="3">
        <f t="shared" si="13"/>
        <v>0.35000000009313226</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11336.86</v>
      </c>
      <c r="D298" s="2">
        <f>'PR-RAS'!E302</f>
        <v>2308.42</v>
      </c>
      <c r="E298" s="2">
        <v>0</v>
      </c>
      <c r="F298" s="2">
        <v>0</v>
      </c>
      <c r="G298" s="3">
        <f t="shared" si="12"/>
        <v>4738.2488999999996</v>
      </c>
      <c r="H298" s="3">
        <f t="shared" si="13"/>
        <v>0.55999999999949068</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0</v>
      </c>
      <c r="D300" s="2">
        <f>'PR-RAS'!E304</f>
        <v>89107.69</v>
      </c>
      <c r="E300" s="2">
        <v>0</v>
      </c>
      <c r="F300" s="2">
        <v>0</v>
      </c>
      <c r="G300" s="3">
        <f t="shared" si="12"/>
        <v>53286.39862</v>
      </c>
      <c r="H300" s="3">
        <f t="shared" si="13"/>
        <v>0.30999999999767169</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3.2</v>
      </c>
      <c r="D301" s="2">
        <f>'PR-RAS'!E305</f>
        <v>0</v>
      </c>
      <c r="E301" s="2">
        <v>0</v>
      </c>
      <c r="F301" s="2">
        <v>0</v>
      </c>
      <c r="G301" s="3">
        <f t="shared" si="12"/>
        <v>0.96</v>
      </c>
      <c r="H301" s="3">
        <f t="shared" si="13"/>
        <v>0.20000000000000018</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13073.880000000001</v>
      </c>
      <c r="D355" s="2">
        <f>'PR-RAS'!E360</f>
        <v>27561.66</v>
      </c>
      <c r="E355" s="2">
        <v>0</v>
      </c>
      <c r="F355" s="2">
        <v>0</v>
      </c>
      <c r="G355" s="3">
        <f t="shared" si="12"/>
        <v>24141.808799999999</v>
      </c>
      <c r="H355" s="3">
        <f t="shared" si="13"/>
        <v>0.45999999999912689</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13073.880000000001</v>
      </c>
      <c r="D368" s="2">
        <f>'PR-RAS'!E373</f>
        <v>27561.66</v>
      </c>
      <c r="E368" s="2">
        <v>0</v>
      </c>
      <c r="F368" s="2">
        <v>0</v>
      </c>
      <c r="G368" s="3">
        <f t="shared" si="12"/>
        <v>25028.3724</v>
      </c>
      <c r="H368" s="3">
        <f t="shared" si="13"/>
        <v>0.45999999999912689</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625</v>
      </c>
      <c r="D369" s="2">
        <f>'PR-RAS'!E374</f>
        <v>1750</v>
      </c>
      <c r="E369" s="2">
        <v>0</v>
      </c>
      <c r="F369" s="2">
        <v>0</v>
      </c>
      <c r="G369" s="3">
        <f t="shared" si="12"/>
        <v>1518</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625</v>
      </c>
      <c r="D371" s="2">
        <f>'PR-RAS'!E376</f>
        <v>1750</v>
      </c>
      <c r="E371" s="2">
        <v>0</v>
      </c>
      <c r="F371" s="2">
        <v>0</v>
      </c>
      <c r="G371" s="3">
        <f t="shared" si="12"/>
        <v>1526.25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6303.12</v>
      </c>
      <c r="D374" s="2">
        <f>'PR-RAS'!E379</f>
        <v>19277.78</v>
      </c>
      <c r="E374" s="2">
        <v>0</v>
      </c>
      <c r="F374" s="2">
        <v>0</v>
      </c>
      <c r="G374" s="3">
        <f t="shared" si="12"/>
        <v>16732.287639999999</v>
      </c>
      <c r="H374" s="3">
        <f t="shared" si="13"/>
        <v>0.34000000000105501</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6303.12</v>
      </c>
      <c r="D375" s="2">
        <f>'PR-RAS'!E380</f>
        <v>0</v>
      </c>
      <c r="E375" s="2">
        <v>0</v>
      </c>
      <c r="F375" s="2">
        <v>0</v>
      </c>
      <c r="G375" s="3">
        <f t="shared" si="12"/>
        <v>2357.36688</v>
      </c>
      <c r="H375" s="3">
        <f t="shared" si="13"/>
        <v>0.11999999999989086</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1926.64</v>
      </c>
      <c r="E377" s="2">
        <v>0</v>
      </c>
      <c r="F377" s="2">
        <v>0</v>
      </c>
      <c r="G377" s="3">
        <f t="shared" si="12"/>
        <v>1448.8332800000001</v>
      </c>
      <c r="H377" s="3">
        <f t="shared" si="13"/>
        <v>0.35999999999989996</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150</v>
      </c>
      <c r="E379" s="2">
        <v>0</v>
      </c>
      <c r="F379" s="2">
        <v>0</v>
      </c>
      <c r="G379" s="3">
        <f t="shared" si="12"/>
        <v>113.4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175</v>
      </c>
      <c r="E380" s="2">
        <v>0</v>
      </c>
      <c r="F380" s="2">
        <v>0</v>
      </c>
      <c r="G380" s="3">
        <f t="shared" si="12"/>
        <v>132.65</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17026.14</v>
      </c>
      <c r="E381" s="2">
        <v>0</v>
      </c>
      <c r="F381" s="2">
        <v>0</v>
      </c>
      <c r="G381" s="3">
        <f t="shared" si="12"/>
        <v>12939.866399999999</v>
      </c>
      <c r="H381" s="3">
        <f t="shared" si="13"/>
        <v>0.13999999999941792</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6145.76</v>
      </c>
      <c r="D388" s="2">
        <f>'PR-RAS'!E393</f>
        <v>6533.88</v>
      </c>
      <c r="E388" s="2">
        <v>0</v>
      </c>
      <c r="F388" s="2">
        <v>0</v>
      </c>
      <c r="G388" s="3">
        <f t="shared" si="12"/>
        <v>7435.6322400000008</v>
      </c>
      <c r="H388" s="3">
        <f t="shared" si="13"/>
        <v>0.35999999999967258</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6145.76</v>
      </c>
      <c r="D389" s="2">
        <f>'PR-RAS'!E394</f>
        <v>6533.88</v>
      </c>
      <c r="E389" s="2">
        <v>0</v>
      </c>
      <c r="F389" s="2">
        <v>0</v>
      </c>
      <c r="G389" s="3">
        <f t="shared" si="12"/>
        <v>7454.8457600000002</v>
      </c>
      <c r="H389" s="3">
        <f t="shared" si="13"/>
        <v>0.35999999999967258</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13073.880000000001</v>
      </c>
      <c r="D413" s="2">
        <f>'PR-RAS'!E418</f>
        <v>27561.66</v>
      </c>
      <c r="E413" s="2">
        <v>0</v>
      </c>
      <c r="F413" s="2">
        <v>0</v>
      </c>
      <c r="G413" s="3">
        <f t="shared" si="12"/>
        <v>28097.246399999996</v>
      </c>
      <c r="H413" s="3">
        <f t="shared" si="13"/>
        <v>0.45999999999912689</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1051755.8500000001</v>
      </c>
      <c r="D417" s="2">
        <f>'PR-RAS'!E422</f>
        <v>1115955.06</v>
      </c>
      <c r="E417" s="2">
        <v>0</v>
      </c>
      <c r="F417" s="2">
        <v>0</v>
      </c>
      <c r="G417" s="3">
        <f t="shared" si="12"/>
        <v>1366005.0435200001</v>
      </c>
      <c r="H417" s="3">
        <f t="shared" si="13"/>
        <v>0.2099999999627471</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1060784.2899999998</v>
      </c>
      <c r="D418" s="2">
        <f>'PR-RAS'!E423</f>
        <v>1195033.3699999999</v>
      </c>
      <c r="E418" s="2">
        <v>0</v>
      </c>
      <c r="F418" s="2">
        <v>0</v>
      </c>
      <c r="G418" s="3">
        <f t="shared" si="12"/>
        <v>1439004.8795099996</v>
      </c>
      <c r="H418" s="3">
        <f t="shared" si="13"/>
        <v>0.65999999968335032</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9028.4399999997113</v>
      </c>
      <c r="D420" s="2">
        <f>'PR-RAS'!E425</f>
        <v>79078.309999999823</v>
      </c>
      <c r="E420" s="2">
        <v>0</v>
      </c>
      <c r="F420" s="2">
        <v>0</v>
      </c>
      <c r="G420" s="3">
        <f t="shared" si="12"/>
        <v>70050.540139999721</v>
      </c>
      <c r="H420" s="3">
        <f t="shared" si="13"/>
        <v>0.74999999953433871</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11336.86</v>
      </c>
      <c r="D421" s="2">
        <f>'PR-RAS'!E426</f>
        <v>2308.42</v>
      </c>
      <c r="E421" s="2">
        <v>0</v>
      </c>
      <c r="F421" s="2">
        <v>0</v>
      </c>
      <c r="G421" s="3">
        <f t="shared" si="12"/>
        <v>6700.5540000000001</v>
      </c>
      <c r="H421" s="3">
        <f t="shared" si="13"/>
        <v>0.55999999999949068</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0</v>
      </c>
      <c r="D423" s="2">
        <f>'PR-RAS'!E428</f>
        <v>89107.69</v>
      </c>
      <c r="E423" s="2">
        <v>0</v>
      </c>
      <c r="F423" s="2">
        <v>0</v>
      </c>
      <c r="G423" s="3">
        <f t="shared" si="12"/>
        <v>75206.890360000005</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1051755.8500000001</v>
      </c>
      <c r="D637" s="2">
        <f>'PR-RAS'!E643</f>
        <v>1115955.06</v>
      </c>
      <c r="E637" s="2">
        <v>0</v>
      </c>
      <c r="F637" s="2">
        <v>0</v>
      </c>
      <c r="G637" s="3">
        <f t="shared" si="14"/>
        <v>2088411.5569200001</v>
      </c>
      <c r="H637" s="3">
        <f t="shared" si="15"/>
        <v>0.2099999999627471</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1060784.2899999998</v>
      </c>
      <c r="D638" s="2">
        <f>'PR-RAS'!E644</f>
        <v>1195033.3699999999</v>
      </c>
      <c r="E638" s="2">
        <v>0</v>
      </c>
      <c r="F638" s="2">
        <v>0</v>
      </c>
      <c r="G638" s="3">
        <f t="shared" si="14"/>
        <v>2198192.1061099996</v>
      </c>
      <c r="H638" s="3">
        <f t="shared" si="15"/>
        <v>0.65999999968335032</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9028.4399999997113</v>
      </c>
      <c r="D640" s="2">
        <f>'PR-RAS'!E646</f>
        <v>79078.309999999823</v>
      </c>
      <c r="E640" s="2">
        <v>0</v>
      </c>
      <c r="F640" s="2">
        <v>0</v>
      </c>
      <c r="G640" s="3">
        <f t="shared" si="14"/>
        <v>106831.25333999959</v>
      </c>
      <c r="H640" s="3">
        <f t="shared" si="15"/>
        <v>0.74999999953433871</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11336.86</v>
      </c>
      <c r="D641" s="2">
        <f>'PR-RAS'!E647</f>
        <v>2308.42</v>
      </c>
      <c r="E641" s="2">
        <v>0</v>
      </c>
      <c r="F641" s="2">
        <v>0</v>
      </c>
      <c r="G641" s="3">
        <f t="shared" si="14"/>
        <v>10210.368</v>
      </c>
      <c r="H641" s="3">
        <f t="shared" si="15"/>
        <v>0.55999999999949068</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2308.4200000002893</v>
      </c>
      <c r="D643" s="2">
        <f>'PR-RAS'!E649</f>
        <v>0</v>
      </c>
      <c r="E643" s="2">
        <v>0</v>
      </c>
      <c r="F643" s="2">
        <v>0</v>
      </c>
      <c r="G643" s="3">
        <f t="shared" si="14"/>
        <v>1482.0056400001858</v>
      </c>
      <c r="H643" s="3">
        <f t="shared" si="15"/>
        <v>0.42000000028929207</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76769.889999999825</v>
      </c>
      <c r="E644" s="2">
        <v>0</v>
      </c>
      <c r="F644" s="2">
        <v>0</v>
      </c>
      <c r="G644" s="3">
        <f t="shared" si="14"/>
        <v>98726.078539999784</v>
      </c>
      <c r="H644" s="3">
        <f t="shared" si="15"/>
        <v>0.11000000017520506</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72170.31</v>
      </c>
      <c r="D645" s="2">
        <f>'PR-RAS'!E651</f>
        <v>0</v>
      </c>
      <c r="E645" s="2">
        <v>0</v>
      </c>
      <c r="F645" s="2">
        <v>0</v>
      </c>
      <c r="G645" s="3">
        <f t="shared" si="14"/>
        <v>46477.679640000002</v>
      </c>
      <c r="H645" s="3">
        <f t="shared" si="15"/>
        <v>0.30999999999767169</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22192.29</v>
      </c>
      <c r="D646" s="2">
        <f>'PR-RAS'!E653</f>
        <v>7202.05</v>
      </c>
      <c r="E646" s="2">
        <v>0</v>
      </c>
      <c r="F646" s="2">
        <v>0</v>
      </c>
      <c r="G646" s="3">
        <f t="shared" si="14"/>
        <v>23604.671549999999</v>
      </c>
      <c r="H646" s="3">
        <f t="shared" si="15"/>
        <v>0.34000000000105501</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178782.58</v>
      </c>
      <c r="D647" s="2">
        <f>'PR-RAS'!E654</f>
        <v>139373.6</v>
      </c>
      <c r="E647" s="2">
        <v>0</v>
      </c>
      <c r="F647" s="2">
        <v>0</v>
      </c>
      <c r="G647" s="3">
        <f t="shared" si="14"/>
        <v>295564.23788000003</v>
      </c>
      <c r="H647" s="3">
        <f t="shared" si="15"/>
        <v>0.82000000000698492</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193772.82</v>
      </c>
      <c r="D648" s="2">
        <f>'PR-RAS'!E655</f>
        <v>146575.65</v>
      </c>
      <c r="E648" s="2">
        <v>0</v>
      </c>
      <c r="F648" s="2">
        <v>0</v>
      </c>
      <c r="G648" s="3">
        <f t="shared" si="14"/>
        <v>315039.90564000001</v>
      </c>
      <c r="H648" s="3">
        <f t="shared" si="15"/>
        <v>0.52999999999883585</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7202.0499999999884</v>
      </c>
      <c r="D649" s="2">
        <f>'PR-RAS'!E656</f>
        <v>0</v>
      </c>
      <c r="E649" s="2">
        <v>0</v>
      </c>
      <c r="F649" s="2">
        <v>0</v>
      </c>
      <c r="G649" s="3">
        <f t="shared" si="14"/>
        <v>4666.9283999999925</v>
      </c>
      <c r="H649" s="3">
        <f t="shared" si="15"/>
        <v>4.9999999988358468E-2</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35</v>
      </c>
      <c r="D651" s="2">
        <f>'PR-RAS'!E658</f>
        <v>38</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26</v>
      </c>
      <c r="D653" s="2">
        <f>'PR-RAS'!E660</f>
        <v>31</v>
      </c>
      <c r="E653" s="2">
        <v>0</v>
      </c>
      <c r="F653" s="2">
        <v>0</v>
      </c>
      <c r="G653" s="3">
        <f t="shared" si="14"/>
        <v>57.376000000000005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916136.4</v>
      </c>
      <c r="D676" s="2">
        <f>'PR-RAS'!E683</f>
        <v>967360.63</v>
      </c>
      <c r="E676" s="2">
        <v>0</v>
      </c>
      <c r="F676" s="2">
        <v>0</v>
      </c>
      <c r="G676" s="3">
        <f t="shared" si="14"/>
        <v>1924328.9205000002</v>
      </c>
      <c r="H676" s="3">
        <f t="shared" si="15"/>
        <v>0.77000000001862645</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21785.27</v>
      </c>
      <c r="D677" s="2">
        <f>'PR-RAS'!E684</f>
        <v>16444.93</v>
      </c>
      <c r="E677" s="2">
        <v>0</v>
      </c>
      <c r="F677" s="2">
        <v>0</v>
      </c>
      <c r="G677" s="3">
        <f t="shared" si="14"/>
        <v>36960.387880000002</v>
      </c>
      <c r="H677" s="3">
        <f t="shared" si="15"/>
        <v>0.34000000000014552</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13292.99</v>
      </c>
      <c r="D678" s="2">
        <f>'PR-RAS'!E685</f>
        <v>5676.2</v>
      </c>
      <c r="E678" s="2">
        <v>0</v>
      </c>
      <c r="F678" s="2">
        <v>0</v>
      </c>
      <c r="G678" s="3">
        <f t="shared" si="14"/>
        <v>16684.929029999999</v>
      </c>
      <c r="H678" s="3">
        <f t="shared" si="15"/>
        <v>0.21000000000003638</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10868.91</v>
      </c>
      <c r="D696" s="2">
        <f>'PR-RAS'!E703</f>
        <v>0</v>
      </c>
      <c r="E696" s="2">
        <v>0</v>
      </c>
      <c r="F696" s="2">
        <v>0</v>
      </c>
      <c r="G696" s="3">
        <f t="shared" si="14"/>
        <v>7553.8924499999994</v>
      </c>
      <c r="H696" s="3">
        <f t="shared" si="15"/>
        <v>9.0000000000145519E-2</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32321.81</v>
      </c>
      <c r="D717" s="2">
        <f>'PR-RAS'!E724</f>
        <v>26416.73</v>
      </c>
      <c r="E717" s="2">
        <v>0</v>
      </c>
      <c r="F717" s="2">
        <v>0</v>
      </c>
      <c r="G717" s="3">
        <f t="shared" si="14"/>
        <v>60971.173320000002</v>
      </c>
      <c r="H717" s="3">
        <f t="shared" si="15"/>
        <v>0.45999999999912689</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4599.78</v>
      </c>
      <c r="D725" s="2">
        <f>'PR-RAS'!E732</f>
        <v>0</v>
      </c>
      <c r="E725" s="2">
        <v>0</v>
      </c>
      <c r="F725" s="2">
        <v>0</v>
      </c>
      <c r="G725" s="3">
        <f t="shared" si="14"/>
        <v>3330.2407199999998</v>
      </c>
      <c r="H725" s="3">
        <f t="shared" si="15"/>
        <v>0.22000000000025466</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1545.04</v>
      </c>
      <c r="D726" s="2">
        <f>'PR-RAS'!E733</f>
        <v>1324.32</v>
      </c>
      <c r="E726" s="2">
        <v>0</v>
      </c>
      <c r="F726" s="2">
        <v>0</v>
      </c>
      <c r="G726" s="3">
        <f t="shared" si="14"/>
        <v>3040.4180000000001</v>
      </c>
      <c r="H726" s="3">
        <f t="shared" si="15"/>
        <v>0.35999999999989996</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16741.82</v>
      </c>
      <c r="D727" s="2">
        <f>'PR-RAS'!E734</f>
        <v>16459.73</v>
      </c>
      <c r="E727" s="2">
        <v>0</v>
      </c>
      <c r="F727" s="2">
        <v>0</v>
      </c>
      <c r="G727" s="3">
        <f t="shared" si="14"/>
        <v>36054.08928</v>
      </c>
      <c r="H727" s="3">
        <f t="shared" si="15"/>
        <v>0.4500000000007276</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587.98</v>
      </c>
      <c r="D729" s="2">
        <f>'PR-RAS'!E736</f>
        <v>300.77</v>
      </c>
      <c r="E729" s="2">
        <v>0</v>
      </c>
      <c r="F729" s="2">
        <v>0</v>
      </c>
      <c r="G729" s="3">
        <f t="shared" si="14"/>
        <v>865.97055999999998</v>
      </c>
      <c r="H729" s="3">
        <f t="shared" si="15"/>
        <v>0.25</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644.69000000000005</v>
      </c>
      <c r="D731" s="2">
        <f>'PR-RAS'!E738</f>
        <v>186.63</v>
      </c>
      <c r="E731" s="2">
        <v>0</v>
      </c>
      <c r="F731" s="2">
        <v>0</v>
      </c>
      <c r="G731" s="3">
        <f t="shared" si="14"/>
        <v>743.10350000000005</v>
      </c>
      <c r="H731" s="3">
        <f t="shared" si="15"/>
        <v>0.67999999999994998</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6022.85</v>
      </c>
      <c r="D848" s="2">
        <f>'PR-RAS'!E855</f>
        <v>6221.97</v>
      </c>
      <c r="E848" s="2">
        <v>0</v>
      </c>
      <c r="F848" s="2">
        <v>0</v>
      </c>
      <c r="G848" s="3">
        <f t="shared" si="34"/>
        <v>15641.37113</v>
      </c>
      <c r="H848" s="3">
        <f t="shared" si="35"/>
        <v>0.17999999999938154</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389922.29</v>
      </c>
      <c r="D1011" s="7">
        <f>BILANCA!E6</f>
        <v>317504.89</v>
      </c>
      <c r="E1011" s="7">
        <v>0</v>
      </c>
      <c r="F1011" s="7">
        <v>0</v>
      </c>
      <c r="G1011" s="8">
        <f t="shared" ref="G1011:G1306" si="38">B1011/1000*C1011+B1011/500*D1011</f>
        <v>1024.9320700000001</v>
      </c>
      <c r="H1011" s="8">
        <f t="shared" si="35"/>
        <v>0.3999999999650754</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310546.73</v>
      </c>
      <c r="D1012" s="2">
        <f>BILANCA!E7</f>
        <v>222954.85</v>
      </c>
      <c r="E1012" s="2">
        <v>0</v>
      </c>
      <c r="F1012" s="2">
        <v>0</v>
      </c>
      <c r="G1012" s="3">
        <f t="shared" si="38"/>
        <v>1512.9128599999999</v>
      </c>
      <c r="H1012" s="3">
        <f t="shared" si="35"/>
        <v>0.42000000001280569</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2400.92</v>
      </c>
      <c r="D1013" s="2">
        <f>BILANCA!E8</f>
        <v>3197.26</v>
      </c>
      <c r="E1013" s="2">
        <v>0</v>
      </c>
      <c r="F1013" s="2">
        <v>0</v>
      </c>
      <c r="G1013" s="3">
        <f t="shared" si="38"/>
        <v>26.386320000000001</v>
      </c>
      <c r="H1013" s="3">
        <f t="shared" si="35"/>
        <v>0.34000000000014552</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2400.92</v>
      </c>
      <c r="D1014" s="2">
        <f>BILANCA!E9</f>
        <v>3197.26</v>
      </c>
      <c r="E1014" s="2">
        <v>0</v>
      </c>
      <c r="F1014" s="2">
        <v>0</v>
      </c>
      <c r="G1014" s="3">
        <f t="shared" si="38"/>
        <v>35.181760000000004</v>
      </c>
      <c r="H1014" s="3">
        <f t="shared" si="35"/>
        <v>0.34000000000014552</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270402.12</v>
      </c>
      <c r="D1017" s="2">
        <f>BILANCA!E12</f>
        <v>217156.26</v>
      </c>
      <c r="E1017" s="2">
        <v>0</v>
      </c>
      <c r="F1017" s="2">
        <v>0</v>
      </c>
      <c r="G1017" s="3">
        <f t="shared" si="38"/>
        <v>4933.0024800000001</v>
      </c>
      <c r="H1017" s="3">
        <f t="shared" si="35"/>
        <v>0.38000000000465661</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168430.16999999998</v>
      </c>
      <c r="D1018" s="2">
        <f>BILANCA!E13</f>
        <v>156500.15</v>
      </c>
      <c r="E1018" s="2">
        <v>0</v>
      </c>
      <c r="F1018" s="2">
        <v>0</v>
      </c>
      <c r="G1018" s="3">
        <f t="shared" si="38"/>
        <v>3851.4437599999997</v>
      </c>
      <c r="H1018" s="3">
        <f t="shared" si="35"/>
        <v>0.31999999997788109</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359651.61</v>
      </c>
      <c r="D1020" s="2">
        <f>BILANCA!E15</f>
        <v>371880.88</v>
      </c>
      <c r="E1020" s="2">
        <v>0</v>
      </c>
      <c r="F1020" s="2">
        <v>0</v>
      </c>
      <c r="G1020" s="3">
        <f t="shared" si="38"/>
        <v>11034.1337</v>
      </c>
      <c r="H1020" s="3">
        <f t="shared" si="35"/>
        <v>0.51000000000931323</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191221.44</v>
      </c>
      <c r="D1023" s="2">
        <f>BILANCA!E18</f>
        <v>215380.73</v>
      </c>
      <c r="E1023" s="2">
        <v>0</v>
      </c>
      <c r="F1023" s="2">
        <v>0</v>
      </c>
      <c r="G1023" s="3">
        <f t="shared" si="38"/>
        <v>8085.7776999999996</v>
      </c>
      <c r="H1023" s="3">
        <f t="shared" si="35"/>
        <v>0.70999999999185093</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81054.540000000023</v>
      </c>
      <c r="D1024" s="2">
        <f>BILANCA!E19</f>
        <v>39408.160000000003</v>
      </c>
      <c r="E1024" s="2">
        <v>0</v>
      </c>
      <c r="F1024" s="2">
        <v>0</v>
      </c>
      <c r="G1024" s="3">
        <f t="shared" si="38"/>
        <v>2238.1920400000004</v>
      </c>
      <c r="H1024" s="3">
        <f t="shared" si="35"/>
        <v>0.61999999998079147</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161894.96</v>
      </c>
      <c r="D1025" s="2">
        <f>BILANCA!E20</f>
        <v>148962.67000000001</v>
      </c>
      <c r="E1025" s="2">
        <v>0</v>
      </c>
      <c r="F1025" s="2">
        <v>0</v>
      </c>
      <c r="G1025" s="3">
        <f t="shared" si="38"/>
        <v>6897.3045000000002</v>
      </c>
      <c r="H1025" s="3">
        <f t="shared" si="35"/>
        <v>0.36999999999534339</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2945.85</v>
      </c>
      <c r="D1026" s="2">
        <f>BILANCA!E21</f>
        <v>2993.5</v>
      </c>
      <c r="E1026" s="2">
        <v>0</v>
      </c>
      <c r="F1026" s="2">
        <v>0</v>
      </c>
      <c r="G1026" s="3">
        <f t="shared" si="38"/>
        <v>142.9256</v>
      </c>
      <c r="H1026" s="3">
        <f t="shared" si="35"/>
        <v>0.65000000000009095</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8824</v>
      </c>
      <c r="D1027" s="2">
        <f>BILANCA!E22</f>
        <v>15281.17</v>
      </c>
      <c r="E1027" s="2">
        <v>0</v>
      </c>
      <c r="F1027" s="2">
        <v>0</v>
      </c>
      <c r="G1027" s="3">
        <f t="shared" si="38"/>
        <v>669.56778000000008</v>
      </c>
      <c r="H1027" s="3">
        <f t="shared" si="35"/>
        <v>0.17000000000007276</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1051.7</v>
      </c>
      <c r="D1029" s="2">
        <f>BILANCA!E24</f>
        <v>1146.58</v>
      </c>
      <c r="E1029" s="2">
        <v>0</v>
      </c>
      <c r="F1029" s="2">
        <v>0</v>
      </c>
      <c r="G1029" s="3">
        <f t="shared" si="38"/>
        <v>63.552340000000001</v>
      </c>
      <c r="H1029" s="3">
        <f t="shared" si="35"/>
        <v>0.72000000000002728</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15396.87</v>
      </c>
      <c r="D1030" s="2">
        <f>BILANCA!E25</f>
        <v>15341.16</v>
      </c>
      <c r="E1030" s="2">
        <v>0</v>
      </c>
      <c r="F1030" s="2">
        <v>0</v>
      </c>
      <c r="G1030" s="3">
        <f t="shared" si="38"/>
        <v>921.5838</v>
      </c>
      <c r="H1030" s="3">
        <f t="shared" si="35"/>
        <v>0.28999999999905413</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8212.67</v>
      </c>
      <c r="D1031" s="2">
        <f>BILANCA!E26</f>
        <v>23760.27</v>
      </c>
      <c r="E1031" s="2">
        <v>0</v>
      </c>
      <c r="F1031" s="2">
        <v>0</v>
      </c>
      <c r="G1031" s="3">
        <f t="shared" si="38"/>
        <v>1170.39741</v>
      </c>
      <c r="H1031" s="3">
        <f t="shared" si="35"/>
        <v>0.6000000000003638</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117271.51</v>
      </c>
      <c r="D1033" s="2">
        <f>BILANCA!E28</f>
        <v>168077.19</v>
      </c>
      <c r="E1033" s="2">
        <v>0</v>
      </c>
      <c r="F1033" s="2">
        <v>0</v>
      </c>
      <c r="G1033" s="3">
        <f t="shared" si="38"/>
        <v>10428.795469999999</v>
      </c>
      <c r="H1033" s="3">
        <f t="shared" si="35"/>
        <v>0.680000000007567</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20917.410000000003</v>
      </c>
      <c r="D1040" s="2">
        <f>BILANCA!E35</f>
        <v>21247.949999999997</v>
      </c>
      <c r="E1040" s="2">
        <v>0</v>
      </c>
      <c r="F1040" s="2">
        <v>0</v>
      </c>
      <c r="G1040" s="3">
        <f t="shared" si="38"/>
        <v>1902.3992999999998</v>
      </c>
      <c r="H1040" s="3">
        <f t="shared" si="35"/>
        <v>0.46000000000640284</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88423.8</v>
      </c>
      <c r="D1041" s="2">
        <f>BILANCA!E36</f>
        <v>88754.34</v>
      </c>
      <c r="E1041" s="2">
        <v>0</v>
      </c>
      <c r="F1041" s="2">
        <v>0</v>
      </c>
      <c r="G1041" s="3">
        <f t="shared" si="38"/>
        <v>8243.9068800000005</v>
      </c>
      <c r="H1041" s="3">
        <f t="shared" si="35"/>
        <v>0.53999999999359716</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67506.39</v>
      </c>
      <c r="D1045" s="2">
        <f>BILANCA!E40</f>
        <v>67506.39</v>
      </c>
      <c r="E1045" s="2">
        <v>0</v>
      </c>
      <c r="F1045" s="2">
        <v>0</v>
      </c>
      <c r="G1045" s="3">
        <f t="shared" si="38"/>
        <v>7088.1709500000015</v>
      </c>
      <c r="H1045" s="3">
        <f t="shared" si="35"/>
        <v>0.77999999999883585</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286.02</v>
      </c>
      <c r="D1052" s="2">
        <f>BILANCA!E47</f>
        <v>286.02</v>
      </c>
      <c r="E1052" s="2">
        <v>0</v>
      </c>
      <c r="F1052" s="2">
        <v>0</v>
      </c>
      <c r="G1052" s="3">
        <f t="shared" si="38"/>
        <v>36.038520000000005</v>
      </c>
      <c r="H1052" s="3">
        <f t="shared" si="35"/>
        <v>3.999999999996362E-2</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286.02</v>
      </c>
      <c r="D1055" s="2">
        <f>BILANCA!E50</f>
        <v>286.02</v>
      </c>
      <c r="E1055" s="2">
        <v>0</v>
      </c>
      <c r="F1055" s="2">
        <v>0</v>
      </c>
      <c r="G1055" s="3">
        <f t="shared" si="38"/>
        <v>38.612699999999997</v>
      </c>
      <c r="H1055" s="3">
        <f t="shared" si="35"/>
        <v>3.999999999996362E-2</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24693.75</v>
      </c>
      <c r="D1059" s="2">
        <f>BILANCA!E54</f>
        <v>26078.06</v>
      </c>
      <c r="E1059" s="2">
        <v>0</v>
      </c>
      <c r="F1059" s="2">
        <v>0</v>
      </c>
      <c r="G1059" s="3">
        <f t="shared" si="38"/>
        <v>3765.6436300000005</v>
      </c>
      <c r="H1059" s="3">
        <f t="shared" si="35"/>
        <v>0.31000000000130967</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24693.75</v>
      </c>
      <c r="D1060" s="2">
        <f>BILANCA!E55</f>
        <v>26078.06</v>
      </c>
      <c r="E1060" s="2">
        <v>0</v>
      </c>
      <c r="F1060" s="2">
        <v>0</v>
      </c>
      <c r="G1060" s="3">
        <f t="shared" si="38"/>
        <v>3842.4935000000005</v>
      </c>
      <c r="H1060" s="3">
        <f t="shared" si="35"/>
        <v>0.31000000000130967</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37743.69</v>
      </c>
      <c r="D1061" s="2">
        <f>BILANCA!E56</f>
        <v>2601.33</v>
      </c>
      <c r="E1061" s="2">
        <v>0</v>
      </c>
      <c r="F1061" s="2">
        <v>0</v>
      </c>
      <c r="G1061" s="3">
        <f t="shared" si="38"/>
        <v>2190.2638500000003</v>
      </c>
      <c r="H1061" s="3">
        <f t="shared" si="35"/>
        <v>0.63999999999759893</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37743.69</v>
      </c>
      <c r="D1062" s="2">
        <f>BILANCA!E57</f>
        <v>2601.33</v>
      </c>
      <c r="E1062" s="2">
        <v>0</v>
      </c>
      <c r="F1062" s="2">
        <v>0</v>
      </c>
      <c r="G1062" s="3">
        <f t="shared" si="38"/>
        <v>2233.2102</v>
      </c>
      <c r="H1062" s="3">
        <f t="shared" si="35"/>
        <v>0.63999999999759893</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79375.56</v>
      </c>
      <c r="D1074" s="2">
        <f>BILANCA!E69</f>
        <v>94550.040000000008</v>
      </c>
      <c r="E1074" s="2">
        <v>0</v>
      </c>
      <c r="F1074" s="2">
        <v>0</v>
      </c>
      <c r="G1074" s="3">
        <f t="shared" si="38"/>
        <v>17182.44096</v>
      </c>
      <c r="H1074" s="3">
        <f t="shared" si="35"/>
        <v>0.48000000001047738</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7202.05</v>
      </c>
      <c r="D1075" s="2">
        <f>BILANCA!E70</f>
        <v>0</v>
      </c>
      <c r="E1075" s="2">
        <v>0</v>
      </c>
      <c r="F1075" s="2">
        <v>0</v>
      </c>
      <c r="G1075" s="3">
        <f t="shared" si="38"/>
        <v>468.13325000000003</v>
      </c>
      <c r="H1075" s="3">
        <f t="shared" si="35"/>
        <v>5.0000000000181899E-2</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7102.54</v>
      </c>
      <c r="D1076" s="2">
        <f>BILANCA!E71</f>
        <v>0</v>
      </c>
      <c r="E1076" s="2">
        <v>0</v>
      </c>
      <c r="F1076" s="2">
        <v>0</v>
      </c>
      <c r="G1076" s="3">
        <f t="shared" si="38"/>
        <v>468.76764000000003</v>
      </c>
      <c r="H1076" s="3">
        <f t="shared" si="35"/>
        <v>0.46000000000003638</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7102.54</v>
      </c>
      <c r="D1078" s="2">
        <f>BILANCA!E73</f>
        <v>0</v>
      </c>
      <c r="E1078" s="2">
        <v>0</v>
      </c>
      <c r="F1078" s="2">
        <v>0</v>
      </c>
      <c r="G1078" s="3">
        <f t="shared" si="38"/>
        <v>482.97272000000004</v>
      </c>
      <c r="H1078" s="3">
        <f t="shared" si="35"/>
        <v>0.46000000000003638</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99.51</v>
      </c>
      <c r="D1085" s="2">
        <f>BILANCA!E80</f>
        <v>0</v>
      </c>
      <c r="E1085" s="2">
        <v>0</v>
      </c>
      <c r="F1085" s="2">
        <v>0</v>
      </c>
      <c r="G1085" s="3">
        <f t="shared" si="38"/>
        <v>7.4632500000000004</v>
      </c>
      <c r="H1085" s="3">
        <f t="shared" si="35"/>
        <v>0.48999999999999488</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1696.86</v>
      </c>
      <c r="E1087" s="2">
        <v>0</v>
      </c>
      <c r="F1087" s="2">
        <v>0</v>
      </c>
      <c r="G1087" s="3">
        <f t="shared" si="38"/>
        <v>261.31644</v>
      </c>
      <c r="H1087" s="3">
        <f t="shared" si="35"/>
        <v>0.14000000000010004</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1696.86</v>
      </c>
      <c r="E1092" s="2">
        <v>0</v>
      </c>
      <c r="F1092" s="2">
        <v>0</v>
      </c>
      <c r="G1092" s="3">
        <f t="shared" si="38"/>
        <v>278.28503999999998</v>
      </c>
      <c r="H1092" s="3">
        <f t="shared" si="35"/>
        <v>0.14000000000010004</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3.2</v>
      </c>
      <c r="D1152" s="2">
        <f>BILANCA!E147</f>
        <v>92853.180000000008</v>
      </c>
      <c r="E1152" s="2">
        <v>0</v>
      </c>
      <c r="F1152" s="2">
        <v>0</v>
      </c>
      <c r="G1152" s="3">
        <f t="shared" si="38"/>
        <v>26370.757519999999</v>
      </c>
      <c r="H1152" s="3">
        <f t="shared" si="41"/>
        <v>0.38000000000756717</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87950.02</v>
      </c>
      <c r="E1155" s="2">
        <v>0</v>
      </c>
      <c r="F1155" s="2">
        <v>0</v>
      </c>
      <c r="G1155" s="3">
        <f t="shared" si="38"/>
        <v>25505.505799999999</v>
      </c>
      <c r="H1155" s="3">
        <f t="shared" si="41"/>
        <v>2.0000000004074536E-2</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87950.02</v>
      </c>
      <c r="E1161" s="2">
        <v>0</v>
      </c>
      <c r="F1161" s="2">
        <v>0</v>
      </c>
      <c r="G1161" s="3">
        <f t="shared" si="38"/>
        <v>26560.906040000002</v>
      </c>
      <c r="H1161" s="3">
        <f t="shared" si="41"/>
        <v>2.0000000004074536E-2</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1157.67</v>
      </c>
      <c r="E1165" s="2">
        <v>0</v>
      </c>
      <c r="F1165" s="2">
        <v>0</v>
      </c>
      <c r="G1165" s="3">
        <f t="shared" si="38"/>
        <v>358.8777</v>
      </c>
      <c r="H1165" s="3">
        <f t="shared" si="41"/>
        <v>0.32999999999992724</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3.2</v>
      </c>
      <c r="D1166" s="2">
        <f>BILANCA!E161</f>
        <v>0</v>
      </c>
      <c r="E1166" s="2">
        <v>0</v>
      </c>
      <c r="F1166" s="2">
        <v>0</v>
      </c>
      <c r="G1166" s="3">
        <f t="shared" si="38"/>
        <v>0.49920000000000003</v>
      </c>
      <c r="H1166" s="3">
        <f t="shared" si="41"/>
        <v>0.20000000000000018</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3745.49</v>
      </c>
      <c r="E1167" s="2">
        <v>0</v>
      </c>
      <c r="F1167" s="2">
        <v>0</v>
      </c>
      <c r="G1167" s="3">
        <f t="shared" si="38"/>
        <v>1176.08386</v>
      </c>
      <c r="H1167" s="3">
        <f t="shared" si="41"/>
        <v>0.48999999999978172</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72170.31</v>
      </c>
      <c r="D1176" s="2">
        <f>BILANCA!E171</f>
        <v>0</v>
      </c>
      <c r="E1176" s="2">
        <v>0</v>
      </c>
      <c r="F1176" s="2">
        <v>0</v>
      </c>
      <c r="G1176" s="3">
        <f t="shared" si="38"/>
        <v>11980.27146</v>
      </c>
      <c r="H1176" s="3">
        <f t="shared" si="41"/>
        <v>0.30999999999767169</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169</v>
      </c>
      <c r="C1179" s="2">
        <f>BILANCA!D174</f>
        <v>72170.31</v>
      </c>
      <c r="D1179" s="2">
        <f>BILANCA!E174</f>
        <v>0</v>
      </c>
      <c r="E1179" s="2">
        <v>0</v>
      </c>
      <c r="F1179" s="2">
        <v>0</v>
      </c>
      <c r="G1179" s="3">
        <f t="shared" si="38"/>
        <v>12196.78239</v>
      </c>
      <c r="H1179" s="3">
        <f t="shared" si="41"/>
        <v>0.30999999999767169</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170</v>
      </c>
      <c r="C1180" s="2">
        <f>BILANCA!D176</f>
        <v>389922.28999999992</v>
      </c>
      <c r="D1180" s="2">
        <f>BILANCA!E176</f>
        <v>317504.89</v>
      </c>
      <c r="E1180" s="2">
        <v>0</v>
      </c>
      <c r="F1180" s="2">
        <v>0</v>
      </c>
      <c r="G1180" s="3">
        <f t="shared" si="38"/>
        <v>174238.45189999999</v>
      </c>
      <c r="H1180" s="3">
        <f t="shared" si="41"/>
        <v>0.39999999990686774</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171</v>
      </c>
      <c r="C1181" s="2">
        <f>BILANCA!D177</f>
        <v>88027.9</v>
      </c>
      <c r="D1181" s="2">
        <f>BILANCA!E177</f>
        <v>93176.200000000012</v>
      </c>
      <c r="E1181" s="2">
        <v>0</v>
      </c>
      <c r="F1181" s="2">
        <v>0</v>
      </c>
      <c r="G1181" s="3">
        <f t="shared" si="38"/>
        <v>46919.031300000002</v>
      </c>
      <c r="H1181" s="3">
        <f t="shared" si="41"/>
        <v>0.3000000000174623</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172</v>
      </c>
      <c r="C1182" s="2">
        <f>BILANCA!D178</f>
        <v>88027.9</v>
      </c>
      <c r="D1182" s="2">
        <f>BILANCA!E178</f>
        <v>92290.41</v>
      </c>
      <c r="E1182" s="2">
        <v>0</v>
      </c>
      <c r="F1182" s="2">
        <v>0</v>
      </c>
      <c r="G1182" s="3">
        <f t="shared" si="38"/>
        <v>46888.699839999994</v>
      </c>
      <c r="H1182" s="3">
        <f t="shared" si="41"/>
        <v>0.51000000000931323</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173</v>
      </c>
      <c r="C1183" s="2">
        <f>BILANCA!D179</f>
        <v>76522.559999999998</v>
      </c>
      <c r="D1183" s="2">
        <f>BILANCA!E179</f>
        <v>82212.81</v>
      </c>
      <c r="E1183" s="2">
        <v>0</v>
      </c>
      <c r="F1183" s="2">
        <v>0</v>
      </c>
      <c r="G1183" s="3">
        <f t="shared" si="38"/>
        <v>41684.035139999993</v>
      </c>
      <c r="H1183" s="3">
        <f t="shared" si="41"/>
        <v>0.63000000000465661</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174</v>
      </c>
      <c r="C1184" s="2">
        <f>BILANCA!D180</f>
        <v>11395.87</v>
      </c>
      <c r="D1184" s="2">
        <f>BILANCA!E180</f>
        <v>10077.6</v>
      </c>
      <c r="E1184" s="2">
        <v>0</v>
      </c>
      <c r="F1184" s="2">
        <v>0</v>
      </c>
      <c r="G1184" s="3">
        <f t="shared" si="38"/>
        <v>5489.8861799999995</v>
      </c>
      <c r="H1184" s="3">
        <f t="shared" si="41"/>
        <v>0.52999999999883585</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175</v>
      </c>
      <c r="C1185" s="2">
        <f>BILANCA!D181</f>
        <v>109.47</v>
      </c>
      <c r="D1185" s="2">
        <f>BILANCA!E181</f>
        <v>0</v>
      </c>
      <c r="E1185" s="2">
        <v>0</v>
      </c>
      <c r="F1185" s="2">
        <v>0</v>
      </c>
      <c r="G1185" s="3">
        <f t="shared" si="38"/>
        <v>19.157249999999998</v>
      </c>
      <c r="H1185" s="3">
        <f t="shared" si="41"/>
        <v>0.46999999999999886</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178</v>
      </c>
      <c r="C1188" s="2">
        <f>BILANCA!D184</f>
        <v>109.47</v>
      </c>
      <c r="D1188" s="2">
        <f>BILANCA!E184</f>
        <v>0</v>
      </c>
      <c r="E1188" s="2">
        <v>0</v>
      </c>
      <c r="F1188" s="2">
        <v>0</v>
      </c>
      <c r="G1188" s="3">
        <f t="shared" si="38"/>
        <v>19.485659999999999</v>
      </c>
      <c r="H1188" s="3">
        <f t="shared" si="41"/>
        <v>0.46999999999999886</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241</v>
      </c>
      <c r="C1251" s="2">
        <f>BILANCA!D247</f>
        <v>0</v>
      </c>
      <c r="D1251" s="2">
        <f>BILANCA!E247</f>
        <v>877.46</v>
      </c>
      <c r="E1251" s="2">
        <v>0</v>
      </c>
      <c r="F1251" s="2">
        <v>0</v>
      </c>
      <c r="G1251" s="3">
        <f>B1251/1000*C1251+B1251/500*D1251</f>
        <v>422.93572</v>
      </c>
      <c r="H1251" s="3">
        <f>ABS(C1251-ROUND(C1251,0))+ABS(D1251-ROUND(D1251,0))</f>
        <v>0.46000000000003638</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242</v>
      </c>
      <c r="C1252" s="2">
        <f>BILANCA!D248</f>
        <v>0</v>
      </c>
      <c r="D1252" s="2">
        <f>BILANCA!E248</f>
        <v>8.33</v>
      </c>
      <c r="E1252" s="2">
        <v>0</v>
      </c>
      <c r="F1252" s="2">
        <v>0</v>
      </c>
      <c r="G1252" s="3">
        <f t="shared" si="38"/>
        <v>4.03172</v>
      </c>
      <c r="H1252" s="3">
        <f t="shared" si="41"/>
        <v>0.33000000000000007</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244</v>
      </c>
      <c r="C1254" s="2">
        <f>BILANCA!D250</f>
        <v>0</v>
      </c>
      <c r="D1254" s="2">
        <f>BILANCA!E250</f>
        <v>8.33</v>
      </c>
      <c r="E1254" s="2">
        <v>0</v>
      </c>
      <c r="F1254" s="2">
        <v>0</v>
      </c>
      <c r="G1254" s="3">
        <f t="shared" si="38"/>
        <v>4.0650399999999998</v>
      </c>
      <c r="H1254" s="3">
        <f t="shared" si="41"/>
        <v>0.33000000000000007</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245</v>
      </c>
      <c r="C1255" s="2">
        <f>BILANCA!D251</f>
        <v>301894.38999999996</v>
      </c>
      <c r="D1255" s="2">
        <f>BILANCA!E251</f>
        <v>224328.69</v>
      </c>
      <c r="E1255" s="2">
        <v>0</v>
      </c>
      <c r="F1255" s="2">
        <v>0</v>
      </c>
      <c r="G1255" s="3">
        <f t="shared" si="38"/>
        <v>183885.18364999996</v>
      </c>
      <c r="H1255" s="3">
        <f t="shared" si="41"/>
        <v>0.69999999995343387</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246</v>
      </c>
      <c r="C1256" s="2">
        <f>BILANCA!D252</f>
        <v>299585.96999999997</v>
      </c>
      <c r="D1256" s="2">
        <f>BILANCA!E252</f>
        <v>211990.89</v>
      </c>
      <c r="E1256" s="2">
        <v>0</v>
      </c>
      <c r="F1256" s="2">
        <v>0</v>
      </c>
      <c r="G1256" s="3">
        <f t="shared" si="38"/>
        <v>177997.66649999999</v>
      </c>
      <c r="H1256" s="3">
        <f t="shared" si="41"/>
        <v>0.14000000001396984</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247</v>
      </c>
      <c r="C1257" s="2">
        <f>BILANCA!D253</f>
        <v>299585.96999999997</v>
      </c>
      <c r="D1257" s="2">
        <f>BILANCA!E253</f>
        <v>211990.89</v>
      </c>
      <c r="E1257" s="2">
        <v>0</v>
      </c>
      <c r="F1257" s="2">
        <v>0</v>
      </c>
      <c r="G1257" s="3">
        <f t="shared" si="38"/>
        <v>178721.23424999998</v>
      </c>
      <c r="H1257" s="3">
        <f t="shared" si="41"/>
        <v>0.14000000001396984</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249</v>
      </c>
      <c r="C1259" s="2">
        <f>BILANCA!D255</f>
        <v>2308.42</v>
      </c>
      <c r="D1259" s="2">
        <f>BILANCA!E255</f>
        <v>-76769.89</v>
      </c>
      <c r="E1259" s="2">
        <v>0</v>
      </c>
      <c r="F1259" s="2">
        <v>0</v>
      </c>
      <c r="G1259" s="3">
        <f t="shared" si="38"/>
        <v>-37656.608639999999</v>
      </c>
      <c r="H1259" s="3">
        <f t="shared" si="41"/>
        <v>0.53000000000065484</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250</v>
      </c>
      <c r="C1260" s="2">
        <f>BILANCA!D256</f>
        <v>11336.86</v>
      </c>
      <c r="D1260" s="2">
        <f>BILANCA!E256</f>
        <v>0</v>
      </c>
      <c r="E1260" s="2">
        <v>0</v>
      </c>
      <c r="F1260" s="2">
        <v>0</v>
      </c>
      <c r="G1260" s="3">
        <f t="shared" si="38"/>
        <v>2834.2150000000001</v>
      </c>
      <c r="H1260" s="3">
        <f t="shared" si="41"/>
        <v>0.13999999999941792</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251</v>
      </c>
      <c r="C1261" s="2">
        <f>BILANCA!D257</f>
        <v>11336.86</v>
      </c>
      <c r="D1261" s="2">
        <f>BILANCA!E257</f>
        <v>0</v>
      </c>
      <c r="E1261" s="2">
        <v>0</v>
      </c>
      <c r="F1261" s="2">
        <v>0</v>
      </c>
      <c r="G1261" s="3">
        <f t="shared" si="38"/>
        <v>2845.55186</v>
      </c>
      <c r="H1261" s="3">
        <f t="shared" si="41"/>
        <v>0.13999999999941792</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254</v>
      </c>
      <c r="C1264" s="2">
        <f>BILANCA!D260</f>
        <v>9028.44</v>
      </c>
      <c r="D1264" s="2">
        <f>BILANCA!E260</f>
        <v>76769.89</v>
      </c>
      <c r="E1264" s="2">
        <v>0</v>
      </c>
      <c r="F1264" s="2">
        <v>0</v>
      </c>
      <c r="G1264" s="3">
        <f t="shared" si="38"/>
        <v>41292.327880000004</v>
      </c>
      <c r="H1264" s="3">
        <f t="shared" si="41"/>
        <v>0.55000000000109139</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255</v>
      </c>
      <c r="C1265" s="2">
        <f>BILANCA!D261</f>
        <v>0</v>
      </c>
      <c r="D1265" s="2">
        <f>BILANCA!E261</f>
        <v>68161.009999999995</v>
      </c>
      <c r="E1265" s="2">
        <v>0</v>
      </c>
      <c r="F1265" s="2">
        <v>0</v>
      </c>
      <c r="G1265" s="3">
        <f t="shared" si="38"/>
        <v>34762.115099999995</v>
      </c>
      <c r="H1265" s="3">
        <f t="shared" si="41"/>
        <v>9.9999999947613105E-3</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256</v>
      </c>
      <c r="C1266" s="2">
        <f>BILANCA!D262</f>
        <v>9028.44</v>
      </c>
      <c r="D1266" s="2">
        <f>BILANCA!E262</f>
        <v>8608.8799999999992</v>
      </c>
      <c r="E1266" s="2">
        <v>0</v>
      </c>
      <c r="F1266" s="2">
        <v>0</v>
      </c>
      <c r="G1266" s="3">
        <f t="shared" si="38"/>
        <v>6719.0272000000004</v>
      </c>
      <c r="H1266" s="3">
        <f t="shared" si="41"/>
        <v>0.56000000000130967</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268</v>
      </c>
      <c r="C1278" s="2">
        <f>BILANCA!D274</f>
        <v>0</v>
      </c>
      <c r="D1278" s="2">
        <f>BILANCA!E274</f>
        <v>89107.69</v>
      </c>
      <c r="E1278" s="2">
        <v>0</v>
      </c>
      <c r="F1278" s="2">
        <v>0</v>
      </c>
      <c r="G1278" s="3">
        <f t="shared" si="38"/>
        <v>47761.721840000006</v>
      </c>
      <c r="H1278" s="3">
        <f t="shared" si="41"/>
        <v>0.30999999999767169</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271</v>
      </c>
      <c r="C1281" s="2">
        <f>BILANCA!D277</f>
        <v>0</v>
      </c>
      <c r="D1281" s="2">
        <f>BILANCA!E277</f>
        <v>87950.02</v>
      </c>
      <c r="E1281" s="2">
        <v>0</v>
      </c>
      <c r="F1281" s="2">
        <v>0</v>
      </c>
      <c r="G1281" s="3">
        <f t="shared" si="48"/>
        <v>47668.910840000004</v>
      </c>
      <c r="H1281" s="3">
        <f t="shared" si="49"/>
        <v>2.0000000004074536E-2</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277</v>
      </c>
      <c r="C1287" s="2">
        <f>BILANCA!D283</f>
        <v>0</v>
      </c>
      <c r="D1287" s="2">
        <f>BILANCA!E283</f>
        <v>87950.02</v>
      </c>
      <c r="E1287" s="2">
        <v>0</v>
      </c>
      <c r="F1287" s="2">
        <v>0</v>
      </c>
      <c r="G1287" s="3">
        <f t="shared" si="48"/>
        <v>48724.311080000007</v>
      </c>
      <c r="H1287" s="3">
        <f t="shared" si="49"/>
        <v>2.0000000004074536E-2</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281</v>
      </c>
      <c r="C1291" s="2">
        <f>BILANCA!D287</f>
        <v>0</v>
      </c>
      <c r="D1291" s="2">
        <f>BILANCA!E287</f>
        <v>1157.67</v>
      </c>
      <c r="E1291" s="2">
        <v>0</v>
      </c>
      <c r="F1291" s="2">
        <v>0</v>
      </c>
      <c r="G1291" s="3">
        <f t="shared" si="48"/>
        <v>650.61054000000013</v>
      </c>
      <c r="H1291" s="3">
        <f t="shared" si="49"/>
        <v>0.32999999999992724</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291</v>
      </c>
      <c r="C1301" s="2">
        <f>BILANCA!D297</f>
        <v>71941.929999999993</v>
      </c>
      <c r="D1301" s="2">
        <f>BILANCA!E297</f>
        <v>71941.929999999993</v>
      </c>
      <c r="E1301" s="2">
        <v>0</v>
      </c>
      <c r="F1301" s="2">
        <v>0</v>
      </c>
      <c r="G1301" s="3">
        <f t="shared" si="38"/>
        <v>62805.304889999992</v>
      </c>
      <c r="H1301" s="3">
        <f t="shared" si="41"/>
        <v>0.14000000001396984</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292</v>
      </c>
      <c r="C1302" s="2">
        <f>BILANCA!D298</f>
        <v>71941.929999999993</v>
      </c>
      <c r="D1302" s="2">
        <f>BILANCA!E298</f>
        <v>71941.929999999993</v>
      </c>
      <c r="E1302" s="2">
        <v>0</v>
      </c>
      <c r="F1302" s="2">
        <v>0</v>
      </c>
      <c r="G1302" s="3">
        <f t="shared" si="38"/>
        <v>63021.130679999995</v>
      </c>
      <c r="H1302" s="3">
        <f t="shared" si="41"/>
        <v>0.14000000001396984</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295</v>
      </c>
      <c r="C1305" s="2">
        <f>BILANCA!D302</f>
        <v>3.2</v>
      </c>
      <c r="D1305" s="2">
        <f>BILANCA!E302</f>
        <v>0</v>
      </c>
      <c r="E1305" s="2">
        <v>0</v>
      </c>
      <c r="F1305" s="2">
        <v>0</v>
      </c>
      <c r="G1305" s="3">
        <f t="shared" si="38"/>
        <v>0.94399999999999995</v>
      </c>
      <c r="H1305" s="3">
        <f t="shared" si="41"/>
        <v>0.20000000000000018</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296</v>
      </c>
      <c r="C1306" s="2">
        <f>BILANCA!D303</f>
        <v>0</v>
      </c>
      <c r="D1306" s="2">
        <f>BILANCA!E303</f>
        <v>92853.18</v>
      </c>
      <c r="E1306" s="2">
        <v>0</v>
      </c>
      <c r="F1306" s="2">
        <v>0</v>
      </c>
      <c r="G1306" s="3">
        <f t="shared" si="38"/>
        <v>54969.082559999995</v>
      </c>
      <c r="H1306" s="3">
        <f t="shared" si="41"/>
        <v>0.17999999999301508</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301</v>
      </c>
      <c r="C1311" s="2">
        <f>BILANCA!D308</f>
        <v>0</v>
      </c>
      <c r="D1311" s="2">
        <f>BILANCA!E308</f>
        <v>1608.9</v>
      </c>
      <c r="E1311" s="2">
        <v>0</v>
      </c>
      <c r="F1311" s="2">
        <v>0</v>
      </c>
      <c r="G1311" s="3">
        <f t="shared" si="52"/>
        <v>968.55780000000004</v>
      </c>
      <c r="H1311" s="3">
        <f t="shared" si="41"/>
        <v>9.9999999999909051E-2</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302</v>
      </c>
      <c r="C1312" s="2">
        <f>BILANCA!D309</f>
        <v>0</v>
      </c>
      <c r="D1312" s="2">
        <f>BILANCA!E309</f>
        <v>87.96</v>
      </c>
      <c r="E1312" s="2">
        <v>0</v>
      </c>
      <c r="F1312" s="2">
        <v>0</v>
      </c>
      <c r="G1312" s="3">
        <f t="shared" si="52"/>
        <v>53.127839999999992</v>
      </c>
      <c r="H1312" s="3">
        <f t="shared" si="41"/>
        <v>4.0000000000006253E-2</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329</v>
      </c>
      <c r="C1339" s="2">
        <f>BILANCA!D336</f>
        <v>2676.98</v>
      </c>
      <c r="D1339" s="2">
        <f>BILANCA!E336</f>
        <v>10.6</v>
      </c>
      <c r="E1339" s="2">
        <v>0</v>
      </c>
      <c r="F1339" s="2">
        <v>0</v>
      </c>
      <c r="G1339" s="3">
        <f t="shared" si="52"/>
        <v>887.70122000000003</v>
      </c>
      <c r="H1339" s="3">
        <f t="shared" si="41"/>
        <v>0.41999999999998217</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330</v>
      </c>
      <c r="C1340" s="2">
        <f>BILANCA!D337</f>
        <v>85350.92</v>
      </c>
      <c r="D1340" s="2">
        <f>BILANCA!E337</f>
        <v>92279.81</v>
      </c>
      <c r="E1340" s="2">
        <v>0</v>
      </c>
      <c r="F1340" s="2">
        <v>0</v>
      </c>
      <c r="G1340" s="3">
        <f t="shared" si="52"/>
        <v>89070.478199999998</v>
      </c>
      <c r="H1340" s="3">
        <f t="shared" si="41"/>
        <v>0.27000000000407454</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358</v>
      </c>
      <c r="C1368" s="2">
        <f>BILANCA!D365</f>
        <v>0</v>
      </c>
      <c r="D1368" s="2">
        <f>BILANCA!E365</f>
        <v>80</v>
      </c>
      <c r="E1368" s="2">
        <v>0</v>
      </c>
      <c r="F1368" s="2">
        <v>0</v>
      </c>
      <c r="G1368" s="3">
        <f t="shared" si="57"/>
        <v>57.28</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373</v>
      </c>
      <c r="C1383" s="2">
        <f>BILANCA!D380</f>
        <v>0</v>
      </c>
      <c r="D1383" s="2">
        <f>BILANCA!E380</f>
        <v>797.46</v>
      </c>
      <c r="E1383" s="2">
        <v>0</v>
      </c>
      <c r="F1383" s="2">
        <v>0</v>
      </c>
      <c r="G1383" s="3">
        <f t="shared" si="59"/>
        <v>594.90516000000002</v>
      </c>
      <c r="H1383" s="3">
        <f t="shared" si="60"/>
        <v>0.46000000000003638</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380</v>
      </c>
      <c r="C1390" s="2">
        <f>BILANCA!D387</f>
        <v>71941.929999999993</v>
      </c>
      <c r="D1390" s="2">
        <f>BILANCA!E387</f>
        <v>71941.929999999993</v>
      </c>
      <c r="E1390" s="2">
        <v>0</v>
      </c>
      <c r="F1390" s="2">
        <v>0</v>
      </c>
      <c r="G1390" s="3">
        <f t="shared" ref="G1390:G1399" si="61">B1390/1000*C1390+B1390/500*D1390</f>
        <v>82013.800199999998</v>
      </c>
      <c r="H1390" s="3">
        <f t="shared" ref="H1390:H1399" si="62">ABS(C1390-ROUND(C1390,0))+ABS(D1390-ROUND(D1390,0))</f>
        <v>0.14000000001396984</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110</v>
      </c>
      <c r="C1510" s="2">
        <f>'RAS-funkcijski'!D114</f>
        <v>1060784.29</v>
      </c>
      <c r="D1510" s="2">
        <f>'RAS-funkcijski'!E114</f>
        <v>1195033.3700000001</v>
      </c>
      <c r="E1510" s="2">
        <v>0</v>
      </c>
      <c r="F1510" s="2">
        <v>0</v>
      </c>
      <c r="G1510" s="3">
        <f t="shared" si="52"/>
        <v>379593.61330000003</v>
      </c>
      <c r="H1510" s="3">
        <f t="shared" si="63"/>
        <v>0.66000000014901161</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111</v>
      </c>
      <c r="C1511" s="2">
        <f>'RAS-funkcijski'!D115</f>
        <v>1017793.63</v>
      </c>
      <c r="D1511" s="2">
        <f>'RAS-funkcijski'!E115</f>
        <v>1152049.76</v>
      </c>
      <c r="E1511" s="2">
        <v>0</v>
      </c>
      <c r="F1511" s="2">
        <v>0</v>
      </c>
      <c r="G1511" s="3">
        <f t="shared" si="52"/>
        <v>368730.13965000003</v>
      </c>
      <c r="H1511" s="3">
        <f t="shared" si="63"/>
        <v>0.60999999998603016</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113</v>
      </c>
      <c r="C1513" s="2">
        <f>'RAS-funkcijski'!D117</f>
        <v>1017793.63</v>
      </c>
      <c r="D1513" s="2">
        <f>'RAS-funkcijski'!E117</f>
        <v>1152049.76</v>
      </c>
      <c r="E1513" s="2">
        <v>0</v>
      </c>
      <c r="F1513" s="2">
        <v>0</v>
      </c>
      <c r="G1513" s="3">
        <f t="shared" si="52"/>
        <v>375373.92595</v>
      </c>
      <c r="H1513" s="3">
        <f t="shared" si="63"/>
        <v>0.60999999998603016</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122</v>
      </c>
      <c r="C1522" s="2">
        <f>'RAS-funkcijski'!D126</f>
        <v>42990.66</v>
      </c>
      <c r="D1522" s="2">
        <f>'RAS-funkcijski'!E126</f>
        <v>42983.61</v>
      </c>
      <c r="E1522" s="2">
        <v>0</v>
      </c>
      <c r="F1522" s="2">
        <v>0</v>
      </c>
      <c r="G1522" s="3">
        <f t="shared" si="52"/>
        <v>15732.861360000001</v>
      </c>
      <c r="H1522" s="3">
        <f t="shared" si="63"/>
        <v>0.72999999999592546</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c r="A1537" s="13">
        <v>154</v>
      </c>
      <c r="B1537" s="14">
        <v>137</v>
      </c>
      <c r="C1537" s="14">
        <f>'RAS-funkcijski'!D141</f>
        <v>1060784.29</v>
      </c>
      <c r="D1537" s="14">
        <f>'RAS-funkcijski'!E141</f>
        <v>1195033.3700000001</v>
      </c>
      <c r="E1537" s="14">
        <v>0</v>
      </c>
      <c r="F1537" s="14">
        <v>0</v>
      </c>
      <c r="G1537" s="15">
        <f t="shared" si="52"/>
        <v>472766.5911100001</v>
      </c>
      <c r="H1537" s="15">
        <f t="shared" si="63"/>
        <v>0.66000000014901161</v>
      </c>
      <c r="I1537" s="16"/>
      <c r="J1537" s="4"/>
      <c r="K1537" s="5"/>
      <c r="L1537" s="5"/>
      <c r="M1537" s="5"/>
      <c r="N1537" s="5"/>
      <c r="O1537" s="5"/>
      <c r="P1537" s="5"/>
      <c r="Q1537" s="5"/>
      <c r="R1537" s="5"/>
      <c r="S1537" s="5"/>
      <c r="T1537" s="5"/>
      <c r="U1537" s="5"/>
      <c r="V1537" s="5"/>
      <c r="W1537" s="5"/>
      <c r="X1537" s="5"/>
      <c r="Y1537" s="5"/>
      <c r="Z1537" s="5"/>
    </row>
    <row r="1538" spans="1:26" ht="12.75" customHeight="1">
      <c r="A1538" s="6">
        <v>156</v>
      </c>
      <c r="B1538" s="7">
        <v>1</v>
      </c>
      <c r="C1538" s="7">
        <f>'P-VRIO'!D5</f>
        <v>0</v>
      </c>
      <c r="D1538" s="7">
        <f>'P-VRIO'!E5</f>
        <v>34406.559999999998</v>
      </c>
      <c r="E1538" s="7">
        <v>0</v>
      </c>
      <c r="F1538" s="7">
        <v>0</v>
      </c>
      <c r="G1538" s="8">
        <f t="shared" si="52"/>
        <v>68.813119999999998</v>
      </c>
      <c r="H1538" s="8">
        <f t="shared" si="63"/>
        <v>0.44000000000232831</v>
      </c>
      <c r="I1538" s="9">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2</v>
      </c>
      <c r="C1539" s="2">
        <f>'P-VRIO'!D6</f>
        <v>0</v>
      </c>
      <c r="D1539" s="2">
        <f>'P-VRIO'!E6</f>
        <v>34406.559999999998</v>
      </c>
      <c r="E1539" s="2">
        <v>0</v>
      </c>
      <c r="F1539" s="2">
        <v>0</v>
      </c>
      <c r="G1539" s="3">
        <f t="shared" si="52"/>
        <v>137.62624</v>
      </c>
      <c r="H1539" s="3">
        <f t="shared" si="63"/>
        <v>0.44000000000232831</v>
      </c>
      <c r="I1539" s="11">
        <v>0</v>
      </c>
      <c r="J1539" s="3"/>
      <c r="K1539" s="5"/>
      <c r="L1539" s="5"/>
      <c r="M1539" s="5"/>
      <c r="N1539" s="5"/>
      <c r="O1539" s="5"/>
      <c r="P1539" s="5"/>
      <c r="Q1539" s="5"/>
      <c r="R1539" s="5"/>
      <c r="S1539" s="5"/>
      <c r="T1539" s="5"/>
      <c r="U1539" s="5"/>
      <c r="V1539" s="5"/>
      <c r="W1539" s="5"/>
      <c r="X1539" s="5"/>
      <c r="Y1539" s="5"/>
      <c r="Z1539" s="5"/>
    </row>
    <row r="1540" spans="1:26" ht="12.75" customHeight="1">
      <c r="A1540" s="10">
        <v>156</v>
      </c>
      <c r="B1540" s="2">
        <v>3</v>
      </c>
      <c r="C1540" s="2">
        <f>'P-VRIO'!D7</f>
        <v>0</v>
      </c>
      <c r="D1540" s="2">
        <f>'P-VRIO'!E7</f>
        <v>34406.559999999998</v>
      </c>
      <c r="E1540" s="2">
        <v>0</v>
      </c>
      <c r="F1540" s="2">
        <v>0</v>
      </c>
      <c r="G1540" s="3">
        <f t="shared" si="52"/>
        <v>206.43935999999999</v>
      </c>
      <c r="H1540" s="3">
        <f t="shared" si="63"/>
        <v>0.44000000000232831</v>
      </c>
      <c r="I1540" s="11">
        <v>0</v>
      </c>
      <c r="J1540" s="3"/>
      <c r="L1540" s="5"/>
      <c r="M1540" s="5"/>
      <c r="N1540" s="5"/>
      <c r="O1540" s="5"/>
      <c r="P1540" s="5"/>
      <c r="Q1540" s="5"/>
      <c r="R1540" s="5"/>
      <c r="S1540" s="5"/>
      <c r="T1540" s="5"/>
      <c r="U1540" s="5"/>
      <c r="V1540" s="5"/>
      <c r="W1540" s="5"/>
      <c r="X1540" s="5"/>
      <c r="Y1540" s="5"/>
      <c r="Z1540" s="5"/>
    </row>
    <row r="1541" spans="1:26" ht="12.75" customHeight="1">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5</v>
      </c>
      <c r="C1542" s="2">
        <f>'P-VRIO'!D9</f>
        <v>0</v>
      </c>
      <c r="D1542" s="2">
        <f>'P-VRIO'!E9</f>
        <v>34406.559999999998</v>
      </c>
      <c r="E1542" s="2">
        <v>0</v>
      </c>
      <c r="F1542" s="2">
        <v>0</v>
      </c>
      <c r="G1542" s="3">
        <f t="shared" si="52"/>
        <v>344.06559999999996</v>
      </c>
      <c r="H1542" s="3">
        <f t="shared" si="63"/>
        <v>0.44000000000232831</v>
      </c>
      <c r="I1542" s="11">
        <f t="shared" si="64"/>
        <v>151.38886400080108</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c r="A1582" s="6">
        <v>159</v>
      </c>
      <c r="B1582" s="7">
        <v>1</v>
      </c>
      <c r="C1582" s="7">
        <f>OBVEZE!D5</f>
        <v>88027.9</v>
      </c>
      <c r="D1582" s="7"/>
      <c r="E1582" s="7">
        <v>0</v>
      </c>
      <c r="F1582" s="7">
        <v>0</v>
      </c>
      <c r="G1582" s="8">
        <f t="shared" ref="G1582:G1686" si="70">B1582/1000*C1582</f>
        <v>88.027900000000002</v>
      </c>
      <c r="H1582" s="8">
        <f t="shared" ref="H1582:H1686" si="71">ABS(C1582-ROUND(C1582,0))</f>
        <v>0.10000000000582077</v>
      </c>
      <c r="I1582" s="9"/>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2</v>
      </c>
      <c r="C1583" s="2">
        <f>OBVEZE!D6</f>
        <v>1128631.6499999999</v>
      </c>
      <c r="D1583" s="2">
        <v>0</v>
      </c>
      <c r="E1583" s="2">
        <v>0</v>
      </c>
      <c r="F1583" s="2">
        <v>0</v>
      </c>
      <c r="G1583" s="3">
        <f t="shared" si="70"/>
        <v>2257.2633000000001</v>
      </c>
      <c r="H1583" s="3">
        <f t="shared" si="71"/>
        <v>0.35000000009313226</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4</v>
      </c>
      <c r="C1585" s="2">
        <f>OBVEZE!D8</f>
        <v>1098938.02</v>
      </c>
      <c r="D1585" s="2">
        <v>0</v>
      </c>
      <c r="E1585" s="2">
        <v>0</v>
      </c>
      <c r="F1585" s="2">
        <v>0</v>
      </c>
      <c r="G1585" s="3">
        <f t="shared" si="70"/>
        <v>4395.7520800000002</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5</v>
      </c>
      <c r="C1586" s="2">
        <f>OBVEZE!D9</f>
        <v>968629.51</v>
      </c>
      <c r="D1586" s="2">
        <v>0</v>
      </c>
      <c r="E1586" s="2">
        <v>0</v>
      </c>
      <c r="F1586" s="2">
        <v>0</v>
      </c>
      <c r="G1586" s="3">
        <f t="shared" si="70"/>
        <v>4843.1475500000006</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6</v>
      </c>
      <c r="C1587" s="2">
        <f>OBVEZE!D10</f>
        <v>123809.99</v>
      </c>
      <c r="D1587" s="2">
        <v>0</v>
      </c>
      <c r="E1587" s="2">
        <v>0</v>
      </c>
      <c r="F1587" s="2">
        <v>0</v>
      </c>
      <c r="G1587" s="3">
        <f t="shared" si="70"/>
        <v>742.85994000000005</v>
      </c>
      <c r="H1587" s="3">
        <f t="shared" si="71"/>
        <v>9.9999999947613105E-3</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7</v>
      </c>
      <c r="C1588" s="2">
        <f>OBVEZE!D11</f>
        <v>276.55</v>
      </c>
      <c r="D1588" s="2">
        <v>0</v>
      </c>
      <c r="E1588" s="2">
        <v>0</v>
      </c>
      <c r="F1588" s="2">
        <v>0</v>
      </c>
      <c r="G1588" s="3">
        <f t="shared" si="70"/>
        <v>1.9358500000000001</v>
      </c>
      <c r="H1588" s="3">
        <f t="shared" si="71"/>
        <v>0.44999999999998863</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10</v>
      </c>
      <c r="C1591" s="2">
        <f>OBVEZE!D14</f>
        <v>6221.97</v>
      </c>
      <c r="D1591" s="2">
        <v>0</v>
      </c>
      <c r="E1591" s="2">
        <v>0</v>
      </c>
      <c r="F1591" s="2">
        <v>0</v>
      </c>
      <c r="G1591" s="3">
        <f t="shared" si="70"/>
        <v>62.219700000000003</v>
      </c>
      <c r="H1591" s="3">
        <f t="shared" si="71"/>
        <v>2.9999999999745341E-2</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13</v>
      </c>
      <c r="C1594" s="2">
        <f>OBVEZE!D17</f>
        <v>27236.66</v>
      </c>
      <c r="D1594" s="2">
        <v>0</v>
      </c>
      <c r="E1594" s="2">
        <v>0</v>
      </c>
      <c r="F1594" s="2">
        <v>0</v>
      </c>
      <c r="G1594" s="3">
        <f t="shared" si="70"/>
        <v>354.07657999999998</v>
      </c>
      <c r="H1594" s="3">
        <f t="shared" si="71"/>
        <v>0.34000000000014552</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20</v>
      </c>
      <c r="C1601" s="2">
        <f>OBVEZE!D24</f>
        <v>2456.9699999999998</v>
      </c>
      <c r="D1601" s="2">
        <v>0</v>
      </c>
      <c r="E1601" s="2">
        <v>0</v>
      </c>
      <c r="F1601" s="2">
        <v>0</v>
      </c>
      <c r="G1601" s="3">
        <f>B1601/1000*C1601</f>
        <v>49.139399999999995</v>
      </c>
      <c r="H1601" s="3">
        <f>ABS(C1601-ROUND(C1601,0))</f>
        <v>3.0000000000200089E-2</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21</v>
      </c>
      <c r="C1602" s="2">
        <f>OBVEZE!D25</f>
        <v>1123491.68</v>
      </c>
      <c r="D1602" s="2">
        <v>0</v>
      </c>
      <c r="E1602" s="2">
        <v>0</v>
      </c>
      <c r="F1602" s="2">
        <v>0</v>
      </c>
      <c r="G1602" s="3">
        <f t="shared" si="70"/>
        <v>23593.325280000001</v>
      </c>
      <c r="H1602" s="3">
        <f t="shared" si="71"/>
        <v>0.32000000006519258</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23</v>
      </c>
      <c r="C1604" s="2">
        <f>OBVEZE!D27</f>
        <v>1094675.51</v>
      </c>
      <c r="D1604" s="2">
        <v>0</v>
      </c>
      <c r="E1604" s="2">
        <v>0</v>
      </c>
      <c r="F1604" s="2">
        <v>0</v>
      </c>
      <c r="G1604" s="3">
        <f t="shared" si="70"/>
        <v>25177.53673</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24</v>
      </c>
      <c r="C1605" s="2">
        <f>OBVEZE!D28</f>
        <v>962939.26</v>
      </c>
      <c r="D1605" s="2">
        <v>0</v>
      </c>
      <c r="E1605" s="2">
        <v>0</v>
      </c>
      <c r="F1605" s="2">
        <v>0</v>
      </c>
      <c r="G1605" s="3">
        <f t="shared" si="70"/>
        <v>23110.542240000002</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25</v>
      </c>
      <c r="C1606" s="2">
        <f>OBVEZE!D29</f>
        <v>125128.26</v>
      </c>
      <c r="D1606" s="2">
        <v>0</v>
      </c>
      <c r="E1606" s="2">
        <v>0</v>
      </c>
      <c r="F1606" s="2">
        <v>0</v>
      </c>
      <c r="G1606" s="3">
        <f t="shared" si="70"/>
        <v>3128.2065000000002</v>
      </c>
      <c r="H1606" s="3">
        <f t="shared" si="71"/>
        <v>0.25999999999476131</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26</v>
      </c>
      <c r="C1607" s="2">
        <f>OBVEZE!D30</f>
        <v>386.02</v>
      </c>
      <c r="D1607" s="2">
        <v>0</v>
      </c>
      <c r="E1607" s="2">
        <v>0</v>
      </c>
      <c r="F1607" s="2">
        <v>0</v>
      </c>
      <c r="G1607" s="3">
        <f t="shared" si="70"/>
        <v>10.036519999999999</v>
      </c>
      <c r="H1607" s="3">
        <f t="shared" si="71"/>
        <v>1.999999999998181E-2</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29</v>
      </c>
      <c r="C1610" s="2">
        <f>OBVEZE!D33</f>
        <v>6221.97</v>
      </c>
      <c r="D1610" s="2">
        <v>0</v>
      </c>
      <c r="E1610" s="2">
        <v>0</v>
      </c>
      <c r="F1610" s="2">
        <v>0</v>
      </c>
      <c r="G1610" s="3">
        <f t="shared" si="70"/>
        <v>180.43713000000002</v>
      </c>
      <c r="H1610" s="3">
        <f t="shared" si="71"/>
        <v>2.9999999999745341E-2</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32</v>
      </c>
      <c r="C1613" s="2">
        <f>OBVEZE!D36</f>
        <v>27236.66</v>
      </c>
      <c r="D1613" s="2">
        <v>0</v>
      </c>
      <c r="E1613" s="2">
        <v>0</v>
      </c>
      <c r="F1613" s="2">
        <v>0</v>
      </c>
      <c r="G1613" s="3">
        <f t="shared" si="70"/>
        <v>871.57312000000002</v>
      </c>
      <c r="H1613" s="3">
        <f t="shared" si="71"/>
        <v>0.34000000000014552</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39</v>
      </c>
      <c r="C1620" s="2">
        <f>OBVEZE!D43</f>
        <v>1579.51</v>
      </c>
      <c r="D1620" s="2">
        <v>0</v>
      </c>
      <c r="E1620" s="2">
        <v>0</v>
      </c>
      <c r="F1620" s="2">
        <v>0</v>
      </c>
      <c r="G1620" s="3">
        <f>B1620/1000*C1620</f>
        <v>61.60089</v>
      </c>
      <c r="H1620" s="3">
        <f>ABS(C1620-ROUND(C1620,0))</f>
        <v>0.49000000000000909</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40</v>
      </c>
      <c r="C1621" s="2">
        <f>OBVEZE!D44</f>
        <v>93167.869999999879</v>
      </c>
      <c r="D1621" s="2">
        <v>0</v>
      </c>
      <c r="E1621" s="2">
        <v>0</v>
      </c>
      <c r="F1621" s="2">
        <v>0</v>
      </c>
      <c r="G1621" s="3">
        <f t="shared" si="70"/>
        <v>3726.7147999999952</v>
      </c>
      <c r="H1621" s="3">
        <f t="shared" si="71"/>
        <v>0.13000000012107193</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41</v>
      </c>
      <c r="C1622" s="2">
        <f>OBVEZE!D45</f>
        <v>10.6</v>
      </c>
      <c r="D1622" s="2">
        <v>0</v>
      </c>
      <c r="E1622" s="2">
        <v>0</v>
      </c>
      <c r="F1622" s="2">
        <v>0</v>
      </c>
      <c r="G1622" s="3">
        <f t="shared" si="70"/>
        <v>0.43459999999999999</v>
      </c>
      <c r="H1622" s="3">
        <f t="shared" si="71"/>
        <v>0.40000000000000036</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47</v>
      </c>
      <c r="C1628" s="2">
        <f>OBVEZE!D51</f>
        <v>10.6</v>
      </c>
      <c r="D1628" s="2">
        <v>0</v>
      </c>
      <c r="E1628" s="2">
        <v>0</v>
      </c>
      <c r="F1628" s="2">
        <v>0</v>
      </c>
      <c r="G1628" s="3">
        <f t="shared" si="70"/>
        <v>0.49819999999999998</v>
      </c>
      <c r="H1628" s="3">
        <f t="shared" si="71"/>
        <v>0.40000000000000036</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53</v>
      </c>
      <c r="C1634" s="2">
        <f>OBVEZE!D57</f>
        <v>10.6</v>
      </c>
      <c r="D1634" s="2">
        <v>0</v>
      </c>
      <c r="E1634" s="2">
        <v>0</v>
      </c>
      <c r="F1634" s="2">
        <v>0</v>
      </c>
      <c r="G1634" s="3">
        <f t="shared" si="70"/>
        <v>0.56179999999999997</v>
      </c>
      <c r="H1634" s="3">
        <f t="shared" si="71"/>
        <v>0.40000000000000036</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54</v>
      </c>
      <c r="C1635" s="2">
        <f>OBVEZE!D58</f>
        <v>10.6</v>
      </c>
      <c r="D1635" s="2">
        <v>0</v>
      </c>
      <c r="E1635" s="2">
        <v>0</v>
      </c>
      <c r="F1635" s="2">
        <v>0</v>
      </c>
      <c r="G1635" s="3">
        <f t="shared" si="70"/>
        <v>0.57240000000000002</v>
      </c>
      <c r="H1635" s="3">
        <f t="shared" si="71"/>
        <v>0.40000000000000036</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100</v>
      </c>
      <c r="C1681" s="2">
        <f>OBVEZE!D104</f>
        <v>93157.27</v>
      </c>
      <c r="D1681" s="2">
        <v>0</v>
      </c>
      <c r="E1681" s="2">
        <v>0</v>
      </c>
      <c r="F1681" s="2">
        <v>0</v>
      </c>
      <c r="G1681" s="3">
        <f t="shared" si="70"/>
        <v>9315.7270000000008</v>
      </c>
      <c r="H1681" s="3">
        <f t="shared" si="71"/>
        <v>0.27000000000407454</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102</v>
      </c>
      <c r="C1683" s="2">
        <f>OBVEZE!D106</f>
        <v>93157.27</v>
      </c>
      <c r="D1683" s="2">
        <v>0</v>
      </c>
      <c r="E1683" s="2">
        <v>0</v>
      </c>
      <c r="F1683" s="2">
        <v>0</v>
      </c>
      <c r="G1683" s="3">
        <f t="shared" si="70"/>
        <v>9502.0415400000002</v>
      </c>
      <c r="H1683" s="3">
        <f t="shared" si="71"/>
        <v>0.27000000000407454</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P999"/>
  <sheetViews>
    <sheetView showGridLines="0" zoomScaleNormal="100" workbookViewId="0">
      <selection activeCell="Q59" sqref="Q59"/>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405" t="s">
        <v>2019</v>
      </c>
      <c r="B1" s="405"/>
      <c r="C1" s="405"/>
    </row>
    <row r="2" spans="1:16" ht="33" customHeight="1">
      <c r="A2" s="406" t="s">
        <v>2020</v>
      </c>
      <c r="B2" s="407"/>
      <c r="C2" s="397"/>
      <c r="D2" s="5"/>
      <c r="E2" s="5"/>
      <c r="F2" s="5"/>
      <c r="G2" s="5"/>
      <c r="H2" s="5"/>
      <c r="I2" s="5"/>
      <c r="J2" s="5"/>
      <c r="K2" s="5"/>
      <c r="L2" s="5"/>
      <c r="M2" s="5"/>
      <c r="N2" s="5"/>
      <c r="O2" s="5"/>
      <c r="P2" s="5"/>
    </row>
    <row r="3" spans="1:16" ht="18.75" customHeight="1">
      <c r="A3" s="222" t="s">
        <v>2021</v>
      </c>
      <c r="B3" s="408" t="s">
        <v>2022</v>
      </c>
      <c r="C3" s="397"/>
      <c r="D3" s="5"/>
      <c r="E3" s="5"/>
      <c r="F3" s="5"/>
      <c r="G3" s="5"/>
      <c r="H3" s="5"/>
      <c r="I3" s="5"/>
      <c r="J3" s="5"/>
      <c r="K3" s="5"/>
      <c r="L3" s="5"/>
      <c r="M3" s="5"/>
      <c r="N3" s="5"/>
      <c r="O3" s="5"/>
      <c r="P3" s="5"/>
    </row>
    <row r="4" spans="1:16" ht="37.5" hidden="1" customHeight="1">
      <c r="A4" s="223" t="s">
        <v>2023</v>
      </c>
      <c r="B4" s="396" t="s">
        <v>2024</v>
      </c>
      <c r="C4" s="397"/>
      <c r="D4" s="5"/>
      <c r="E4" s="5"/>
      <c r="F4" s="5"/>
      <c r="G4" s="5"/>
      <c r="H4" s="5"/>
      <c r="I4" s="5"/>
      <c r="J4" s="5"/>
      <c r="K4" s="5"/>
      <c r="L4" s="5"/>
      <c r="M4" s="5"/>
      <c r="N4" s="5"/>
      <c r="O4" s="5"/>
      <c r="P4" s="5"/>
    </row>
    <row r="5" spans="1:16" ht="48" hidden="1" customHeight="1">
      <c r="A5" s="223" t="s">
        <v>2023</v>
      </c>
      <c r="B5" s="396" t="s">
        <v>2025</v>
      </c>
      <c r="C5" s="397"/>
      <c r="D5" s="5"/>
      <c r="E5" s="5"/>
      <c r="F5" s="5"/>
      <c r="G5" s="5"/>
      <c r="H5" s="5"/>
      <c r="I5" s="5"/>
      <c r="J5" s="5"/>
      <c r="K5" s="5"/>
      <c r="L5" s="5"/>
      <c r="M5" s="5"/>
      <c r="N5" s="5"/>
      <c r="O5" s="5"/>
      <c r="P5" s="5"/>
    </row>
    <row r="6" spans="1:16" ht="59.25" hidden="1" customHeight="1">
      <c r="A6" s="223" t="s">
        <v>2023</v>
      </c>
      <c r="B6" s="396" t="s">
        <v>2026</v>
      </c>
      <c r="C6" s="397"/>
      <c r="D6" s="5"/>
      <c r="E6" s="5"/>
      <c r="F6" s="5"/>
      <c r="G6" s="5"/>
      <c r="H6" s="5"/>
      <c r="I6" s="5"/>
      <c r="J6" s="5"/>
      <c r="K6" s="5"/>
      <c r="L6" s="5"/>
      <c r="M6" s="5"/>
      <c r="N6" s="5"/>
      <c r="O6" s="5"/>
      <c r="P6" s="5"/>
    </row>
    <row r="7" spans="1:16" ht="48" hidden="1" customHeight="1">
      <c r="A7" s="223" t="s">
        <v>2027</v>
      </c>
      <c r="B7" s="396" t="s">
        <v>2028</v>
      </c>
      <c r="C7" s="397"/>
      <c r="D7" s="5"/>
      <c r="E7" s="5"/>
      <c r="F7" s="5"/>
      <c r="G7" s="5"/>
      <c r="H7" s="5"/>
      <c r="I7" s="5"/>
      <c r="J7" s="5"/>
      <c r="K7" s="5"/>
      <c r="L7" s="5"/>
      <c r="M7" s="5"/>
      <c r="N7" s="5"/>
      <c r="O7" s="5"/>
      <c r="P7" s="5"/>
    </row>
    <row r="8" spans="1:16" ht="41.25" hidden="1" customHeight="1">
      <c r="A8" s="223" t="s">
        <v>2029</v>
      </c>
      <c r="B8" s="396" t="s">
        <v>2030</v>
      </c>
      <c r="C8" s="397"/>
      <c r="D8" s="5"/>
      <c r="E8" s="5"/>
      <c r="F8" s="5"/>
      <c r="G8" s="5"/>
      <c r="H8" s="5"/>
      <c r="I8" s="5"/>
      <c r="J8" s="5"/>
      <c r="K8" s="5"/>
      <c r="L8" s="5"/>
      <c r="M8" s="5"/>
      <c r="N8" s="5"/>
      <c r="O8" s="5"/>
      <c r="P8" s="5"/>
    </row>
    <row r="9" spans="1:16" ht="59.25" hidden="1" customHeight="1">
      <c r="A9" s="223" t="s">
        <v>2031</v>
      </c>
      <c r="B9" s="396" t="s">
        <v>2032</v>
      </c>
      <c r="C9" s="397"/>
      <c r="D9" s="5"/>
      <c r="E9" s="5"/>
      <c r="F9" s="5"/>
      <c r="G9" s="5"/>
      <c r="H9" s="5"/>
      <c r="I9" s="5"/>
      <c r="J9" s="5"/>
      <c r="K9" s="5"/>
      <c r="L9" s="5"/>
      <c r="M9" s="5"/>
      <c r="N9" s="5"/>
      <c r="O9" s="5"/>
      <c r="P9" s="5"/>
    </row>
    <row r="10" spans="1:16" ht="61.5" hidden="1" customHeight="1">
      <c r="A10" s="223" t="s">
        <v>2031</v>
      </c>
      <c r="B10" s="396" t="s">
        <v>2033</v>
      </c>
      <c r="C10" s="397"/>
      <c r="D10" s="5"/>
      <c r="E10" s="5"/>
      <c r="F10" s="5"/>
      <c r="G10" s="5"/>
      <c r="H10" s="5"/>
      <c r="I10" s="5"/>
      <c r="J10" s="5"/>
      <c r="K10" s="5"/>
      <c r="L10" s="5"/>
      <c r="M10" s="5"/>
      <c r="N10" s="5"/>
      <c r="O10" s="5"/>
      <c r="P10" s="5"/>
    </row>
    <row r="11" spans="1:16" ht="43.5" hidden="1" customHeight="1">
      <c r="A11" s="223" t="s">
        <v>2031</v>
      </c>
      <c r="B11" s="396" t="s">
        <v>2034</v>
      </c>
      <c r="C11" s="397"/>
      <c r="D11" s="5"/>
      <c r="E11" s="5"/>
      <c r="F11" s="5"/>
      <c r="G11" s="5"/>
      <c r="H11" s="5"/>
      <c r="I11" s="5"/>
      <c r="J11" s="5"/>
      <c r="K11" s="5"/>
      <c r="L11" s="5"/>
      <c r="M11" s="5"/>
      <c r="N11" s="5"/>
      <c r="O11" s="5"/>
      <c r="P11" s="5"/>
    </row>
    <row r="12" spans="1:16" ht="27.75" hidden="1" customHeight="1">
      <c r="A12" s="223" t="s">
        <v>2035</v>
      </c>
      <c r="B12" s="396" t="s">
        <v>2036</v>
      </c>
      <c r="C12" s="397"/>
      <c r="D12" s="5"/>
      <c r="E12" s="5"/>
      <c r="F12" s="5"/>
      <c r="G12" s="5"/>
      <c r="H12" s="5"/>
      <c r="I12" s="5"/>
      <c r="J12" s="5"/>
      <c r="K12" s="5"/>
      <c r="L12" s="5"/>
      <c r="M12" s="5"/>
      <c r="N12" s="5"/>
      <c r="O12" s="5"/>
      <c r="P12" s="5"/>
    </row>
    <row r="13" spans="1:16" ht="27.75" hidden="1" customHeight="1">
      <c r="A13" s="223" t="s">
        <v>2037</v>
      </c>
      <c r="B13" s="396" t="s">
        <v>2038</v>
      </c>
      <c r="C13" s="397"/>
      <c r="D13" s="5"/>
      <c r="E13" s="5"/>
      <c r="F13" s="5"/>
      <c r="G13" s="5"/>
      <c r="H13" s="5"/>
      <c r="I13" s="5"/>
      <c r="J13" s="5"/>
      <c r="K13" s="5"/>
      <c r="L13" s="5"/>
      <c r="M13" s="5"/>
      <c r="N13" s="5"/>
      <c r="O13" s="5"/>
      <c r="P13" s="5"/>
    </row>
    <row r="14" spans="1:16" ht="45.75" hidden="1" customHeight="1">
      <c r="A14" s="223" t="s">
        <v>2039</v>
      </c>
      <c r="B14" s="396" t="s">
        <v>2040</v>
      </c>
      <c r="C14" s="397"/>
      <c r="D14" s="5"/>
      <c r="E14" s="5"/>
      <c r="F14" s="5"/>
      <c r="G14" s="5"/>
      <c r="H14" s="5"/>
      <c r="I14" s="5"/>
      <c r="J14" s="5"/>
      <c r="K14" s="5"/>
      <c r="L14" s="5"/>
      <c r="M14" s="5"/>
      <c r="N14" s="5"/>
      <c r="O14" s="5"/>
      <c r="P14" s="5"/>
    </row>
    <row r="15" spans="1:16" ht="45.75" hidden="1" customHeight="1">
      <c r="A15" s="223" t="s">
        <v>2041</v>
      </c>
      <c r="B15" s="396" t="s">
        <v>2042</v>
      </c>
      <c r="C15" s="397"/>
      <c r="D15" s="5"/>
      <c r="E15" s="5"/>
      <c r="F15" s="5"/>
      <c r="G15" s="5"/>
      <c r="H15" s="5"/>
      <c r="I15" s="5"/>
      <c r="J15" s="5"/>
      <c r="K15" s="5"/>
      <c r="L15" s="5"/>
      <c r="M15" s="5"/>
      <c r="N15" s="5"/>
      <c r="O15" s="5"/>
      <c r="P15" s="5"/>
    </row>
    <row r="16" spans="1:16" ht="51" hidden="1" customHeight="1">
      <c r="A16" s="223" t="s">
        <v>2043</v>
      </c>
      <c r="B16" s="396" t="s">
        <v>2044</v>
      </c>
      <c r="C16" s="397"/>
      <c r="D16" s="5"/>
      <c r="E16" s="5"/>
      <c r="F16" s="5"/>
      <c r="G16" s="5"/>
      <c r="H16" s="5"/>
      <c r="I16" s="5"/>
      <c r="J16" s="5"/>
      <c r="K16" s="5"/>
      <c r="L16" s="5"/>
      <c r="M16" s="5"/>
      <c r="N16" s="5"/>
      <c r="O16" s="5"/>
      <c r="P16" s="5"/>
    </row>
    <row r="17" spans="1:16" ht="27.75" hidden="1" customHeight="1">
      <c r="A17" s="223" t="s">
        <v>2045</v>
      </c>
      <c r="B17" s="396" t="s">
        <v>2046</v>
      </c>
      <c r="C17" s="397"/>
      <c r="D17" s="5"/>
      <c r="E17" s="5"/>
      <c r="F17" s="5"/>
      <c r="G17" s="5"/>
      <c r="H17" s="5"/>
      <c r="I17" s="5"/>
      <c r="J17" s="5"/>
      <c r="K17" s="5"/>
      <c r="L17" s="5"/>
      <c r="M17" s="5"/>
      <c r="N17" s="5"/>
      <c r="O17" s="5"/>
      <c r="P17" s="5"/>
    </row>
    <row r="18" spans="1:16" ht="27.75" hidden="1" customHeight="1">
      <c r="A18" s="223" t="s">
        <v>2047</v>
      </c>
      <c r="B18" s="396" t="s">
        <v>2048</v>
      </c>
      <c r="C18" s="397"/>
      <c r="D18" s="5"/>
      <c r="E18" s="5"/>
      <c r="F18" s="5"/>
      <c r="G18" s="5"/>
      <c r="H18" s="5"/>
      <c r="I18" s="5"/>
      <c r="J18" s="5"/>
      <c r="K18" s="5"/>
      <c r="L18" s="5"/>
      <c r="M18" s="5"/>
      <c r="N18" s="5"/>
      <c r="O18" s="5"/>
      <c r="P18" s="5"/>
    </row>
    <row r="19" spans="1:16" ht="45" hidden="1" customHeight="1">
      <c r="A19" s="223" t="s">
        <v>2047</v>
      </c>
      <c r="B19" s="396" t="s">
        <v>2049</v>
      </c>
      <c r="C19" s="397"/>
      <c r="D19" s="5"/>
      <c r="E19" s="5"/>
      <c r="F19" s="5"/>
      <c r="G19" s="5"/>
      <c r="H19" s="5"/>
      <c r="I19" s="5"/>
      <c r="J19" s="5"/>
      <c r="K19" s="5"/>
      <c r="L19" s="5"/>
      <c r="M19" s="5"/>
      <c r="N19" s="5"/>
      <c r="O19" s="5"/>
      <c r="P19" s="5"/>
    </row>
    <row r="20" spans="1:16" ht="45" hidden="1" customHeight="1">
      <c r="A20" s="223" t="s">
        <v>2050</v>
      </c>
      <c r="B20" s="396" t="s">
        <v>2051</v>
      </c>
      <c r="C20" s="397"/>
      <c r="D20" s="5"/>
      <c r="E20" s="5"/>
      <c r="F20" s="5"/>
      <c r="G20" s="5"/>
      <c r="H20" s="5"/>
      <c r="I20" s="5"/>
      <c r="J20" s="5"/>
      <c r="K20" s="5"/>
      <c r="L20" s="5"/>
      <c r="M20" s="5"/>
      <c r="N20" s="5"/>
      <c r="O20" s="5"/>
      <c r="P20" s="5"/>
    </row>
    <row r="21" spans="1:16" ht="30" hidden="1" customHeight="1">
      <c r="A21" s="223" t="s">
        <v>2052</v>
      </c>
      <c r="B21" s="396" t="s">
        <v>2053</v>
      </c>
      <c r="C21" s="397"/>
      <c r="D21" s="5"/>
      <c r="E21" s="5"/>
      <c r="F21" s="5"/>
      <c r="G21" s="5"/>
      <c r="H21" s="5"/>
      <c r="I21" s="5"/>
      <c r="J21" s="5"/>
      <c r="K21" s="5"/>
      <c r="L21" s="5"/>
      <c r="M21" s="5"/>
      <c r="N21" s="5"/>
      <c r="O21" s="5"/>
      <c r="P21" s="5"/>
    </row>
    <row r="22" spans="1:16" ht="30" hidden="1" customHeight="1">
      <c r="A22" s="223" t="s">
        <v>2054</v>
      </c>
      <c r="B22" s="396" t="s">
        <v>2055</v>
      </c>
      <c r="C22" s="397"/>
      <c r="D22" s="5"/>
      <c r="E22" s="5"/>
      <c r="F22" s="5"/>
      <c r="G22" s="5"/>
      <c r="H22" s="5"/>
      <c r="I22" s="5"/>
      <c r="J22" s="5"/>
      <c r="K22" s="5"/>
      <c r="L22" s="5"/>
      <c r="M22" s="5"/>
      <c r="N22" s="5"/>
      <c r="O22" s="5"/>
      <c r="P22" s="5"/>
    </row>
    <row r="23" spans="1:16" ht="30" hidden="1" customHeight="1">
      <c r="A23" s="223" t="s">
        <v>2056</v>
      </c>
      <c r="B23" s="396" t="s">
        <v>2057</v>
      </c>
      <c r="C23" s="397"/>
      <c r="D23" s="5"/>
      <c r="E23" s="5"/>
      <c r="F23" s="5"/>
      <c r="G23" s="5"/>
      <c r="H23" s="5"/>
      <c r="I23" s="5"/>
      <c r="J23" s="5"/>
      <c r="K23" s="5"/>
      <c r="L23" s="5"/>
      <c r="M23" s="5"/>
      <c r="N23" s="5"/>
      <c r="O23" s="5"/>
      <c r="P23" s="5"/>
    </row>
    <row r="24" spans="1:16" ht="30" hidden="1" customHeight="1">
      <c r="A24" s="223" t="s">
        <v>2058</v>
      </c>
      <c r="B24" s="396" t="s">
        <v>2059</v>
      </c>
      <c r="C24" s="397"/>
      <c r="D24" s="5"/>
      <c r="E24" s="5"/>
      <c r="F24" s="5"/>
      <c r="G24" s="5"/>
      <c r="H24" s="5"/>
      <c r="I24" s="5"/>
      <c r="J24" s="5"/>
      <c r="K24" s="5"/>
      <c r="L24" s="5"/>
      <c r="M24" s="5"/>
      <c r="N24" s="5"/>
      <c r="O24" s="5"/>
      <c r="P24" s="5"/>
    </row>
    <row r="25" spans="1:16" ht="30" hidden="1" customHeight="1">
      <c r="A25" s="223" t="s">
        <v>2060</v>
      </c>
      <c r="B25" s="396" t="s">
        <v>2061</v>
      </c>
      <c r="C25" s="397"/>
      <c r="D25" s="5"/>
      <c r="E25" s="5"/>
      <c r="F25" s="5"/>
      <c r="G25" s="5"/>
      <c r="H25" s="5"/>
      <c r="I25" s="5"/>
      <c r="J25" s="5"/>
      <c r="K25" s="5"/>
      <c r="L25" s="5"/>
      <c r="M25" s="5"/>
      <c r="N25" s="5"/>
      <c r="O25" s="5"/>
      <c r="P25" s="5"/>
    </row>
    <row r="26" spans="1:16" ht="30" hidden="1" customHeight="1">
      <c r="A26" s="223" t="s">
        <v>2062</v>
      </c>
      <c r="B26" s="396" t="s">
        <v>2063</v>
      </c>
      <c r="C26" s="397"/>
      <c r="D26" s="5"/>
      <c r="E26" s="5"/>
      <c r="F26" s="5"/>
      <c r="G26" s="5"/>
      <c r="H26" s="5"/>
      <c r="I26" s="5"/>
      <c r="J26" s="5"/>
      <c r="K26" s="5"/>
      <c r="L26" s="5"/>
      <c r="M26" s="5"/>
      <c r="N26" s="5"/>
      <c r="O26" s="5"/>
      <c r="P26" s="5"/>
    </row>
    <row r="27" spans="1:16" ht="70.5" hidden="1" customHeight="1">
      <c r="A27" s="223" t="s">
        <v>2064</v>
      </c>
      <c r="B27" s="396" t="s">
        <v>2065</v>
      </c>
      <c r="C27" s="397"/>
      <c r="D27" s="5"/>
      <c r="E27" s="5"/>
      <c r="F27" s="5"/>
      <c r="G27" s="5"/>
      <c r="H27" s="5"/>
      <c r="I27" s="5"/>
      <c r="J27" s="5"/>
      <c r="K27" s="5"/>
      <c r="L27" s="5"/>
      <c r="M27" s="5"/>
      <c r="N27" s="5"/>
      <c r="O27" s="5"/>
      <c r="P27" s="5"/>
    </row>
    <row r="28" spans="1:16" ht="48" hidden="1" customHeight="1">
      <c r="A28" s="223" t="s">
        <v>2066</v>
      </c>
      <c r="B28" s="396" t="s">
        <v>2067</v>
      </c>
      <c r="C28" s="397"/>
      <c r="D28" s="5"/>
      <c r="E28" s="5"/>
      <c r="F28" s="5"/>
      <c r="G28" s="5"/>
      <c r="H28" s="5"/>
      <c r="I28" s="5"/>
      <c r="J28" s="5"/>
      <c r="K28" s="5"/>
      <c r="L28" s="5"/>
      <c r="M28" s="5"/>
      <c r="N28" s="5"/>
      <c r="O28" s="5"/>
      <c r="P28" s="5"/>
    </row>
    <row r="29" spans="1:16" ht="100.5" hidden="1" customHeight="1">
      <c r="A29" s="223" t="s">
        <v>2068</v>
      </c>
      <c r="B29" s="396" t="s">
        <v>2069</v>
      </c>
      <c r="C29" s="397"/>
      <c r="D29" s="5"/>
      <c r="E29" s="5"/>
      <c r="F29" s="5"/>
      <c r="G29" s="5"/>
      <c r="H29" s="5"/>
      <c r="I29" s="5"/>
      <c r="J29" s="5"/>
      <c r="K29" s="5"/>
      <c r="L29" s="5"/>
      <c r="M29" s="5"/>
      <c r="N29" s="5"/>
      <c r="O29" s="5"/>
      <c r="P29" s="5"/>
    </row>
    <row r="30" spans="1:16" ht="45" hidden="1" customHeight="1">
      <c r="A30" s="223" t="s">
        <v>2070</v>
      </c>
      <c r="B30" s="396" t="s">
        <v>2071</v>
      </c>
      <c r="C30" s="397"/>
      <c r="D30" s="5"/>
      <c r="E30" s="5"/>
      <c r="F30" s="5"/>
      <c r="G30" s="5"/>
      <c r="H30" s="5"/>
      <c r="I30" s="5"/>
      <c r="J30" s="5"/>
      <c r="K30" s="5"/>
      <c r="L30" s="5"/>
      <c r="M30" s="5"/>
      <c r="N30" s="5"/>
      <c r="O30" s="5"/>
      <c r="P30" s="5"/>
    </row>
    <row r="31" spans="1:16" ht="45" hidden="1" customHeight="1">
      <c r="A31" s="223" t="s">
        <v>2072</v>
      </c>
      <c r="B31" s="396" t="s">
        <v>2073</v>
      </c>
      <c r="C31" s="397"/>
      <c r="D31" s="5"/>
      <c r="E31" s="5"/>
      <c r="F31" s="5"/>
      <c r="G31" s="5"/>
      <c r="H31" s="5"/>
      <c r="I31" s="5"/>
      <c r="J31" s="5"/>
      <c r="K31" s="5"/>
      <c r="L31" s="5"/>
      <c r="M31" s="5"/>
      <c r="N31" s="5"/>
      <c r="O31" s="5"/>
      <c r="P31" s="5"/>
    </row>
    <row r="32" spans="1:16" ht="45" hidden="1" customHeight="1">
      <c r="A32" s="223" t="s">
        <v>2074</v>
      </c>
      <c r="B32" s="396" t="s">
        <v>2075</v>
      </c>
      <c r="C32" s="397"/>
      <c r="D32" s="5"/>
      <c r="E32" s="5"/>
      <c r="F32" s="5"/>
      <c r="G32" s="5"/>
      <c r="H32" s="5"/>
      <c r="I32" s="5"/>
      <c r="J32" s="5"/>
      <c r="K32" s="5"/>
      <c r="L32" s="5"/>
      <c r="M32" s="5"/>
      <c r="N32" s="5"/>
      <c r="O32" s="5"/>
      <c r="P32" s="5"/>
    </row>
    <row r="33" spans="1:16" ht="72" hidden="1" customHeight="1">
      <c r="A33" s="223" t="s">
        <v>2076</v>
      </c>
      <c r="B33" s="396" t="s">
        <v>2077</v>
      </c>
      <c r="C33" s="397"/>
      <c r="D33" s="5"/>
      <c r="E33" s="5"/>
      <c r="F33" s="5"/>
      <c r="G33" s="5"/>
      <c r="H33" s="5"/>
      <c r="I33" s="5"/>
      <c r="J33" s="5"/>
      <c r="K33" s="5"/>
      <c r="L33" s="5"/>
      <c r="M33" s="5"/>
      <c r="N33" s="5"/>
      <c r="O33" s="5"/>
      <c r="P33" s="5"/>
    </row>
    <row r="34" spans="1:16" ht="79.5" hidden="1" customHeight="1">
      <c r="A34" s="223" t="s">
        <v>2078</v>
      </c>
      <c r="B34" s="396" t="s">
        <v>2079</v>
      </c>
      <c r="C34" s="397"/>
      <c r="D34" s="5"/>
      <c r="E34" s="5"/>
      <c r="F34" s="5"/>
      <c r="G34" s="5"/>
      <c r="H34" s="5"/>
      <c r="I34" s="5"/>
      <c r="J34" s="5"/>
      <c r="K34" s="5"/>
      <c r="L34" s="5"/>
      <c r="M34" s="5"/>
      <c r="N34" s="5"/>
      <c r="O34" s="5"/>
      <c r="P34" s="5"/>
    </row>
    <row r="35" spans="1:16" ht="70.5" hidden="1" customHeight="1">
      <c r="A35" s="223" t="s">
        <v>2080</v>
      </c>
      <c r="B35" s="396" t="s">
        <v>2081</v>
      </c>
      <c r="C35" s="397"/>
      <c r="D35" s="5"/>
      <c r="E35" s="5"/>
      <c r="F35" s="5"/>
      <c r="G35" s="5"/>
      <c r="H35" s="5"/>
      <c r="I35" s="5"/>
      <c r="J35" s="5"/>
      <c r="K35" s="5"/>
      <c r="L35" s="5"/>
      <c r="M35" s="5"/>
      <c r="N35" s="5"/>
      <c r="O35" s="5"/>
      <c r="P35" s="5"/>
    </row>
    <row r="36" spans="1:16" ht="45.75" hidden="1" customHeight="1">
      <c r="A36" s="223" t="s">
        <v>2082</v>
      </c>
      <c r="B36" s="396" t="s">
        <v>2083</v>
      </c>
      <c r="C36" s="397"/>
      <c r="D36" s="5"/>
      <c r="E36" s="5"/>
      <c r="F36" s="5"/>
      <c r="G36" s="5"/>
      <c r="H36" s="5"/>
      <c r="I36" s="5"/>
      <c r="J36" s="5"/>
      <c r="K36" s="5"/>
      <c r="L36" s="5"/>
      <c r="M36" s="5"/>
      <c r="N36" s="5"/>
      <c r="O36" s="5"/>
      <c r="P36" s="5"/>
    </row>
    <row r="37" spans="1:16" ht="54.75" hidden="1" customHeight="1">
      <c r="A37" s="223" t="s">
        <v>2084</v>
      </c>
      <c r="B37" s="396" t="s">
        <v>2085</v>
      </c>
      <c r="C37" s="397"/>
      <c r="D37" s="5"/>
      <c r="E37" s="5"/>
      <c r="F37" s="5"/>
      <c r="G37" s="5"/>
      <c r="H37" s="5"/>
      <c r="I37" s="5"/>
      <c r="J37" s="5"/>
      <c r="K37" s="5"/>
      <c r="L37" s="5"/>
      <c r="M37" s="5"/>
      <c r="N37" s="5"/>
      <c r="O37" s="5"/>
      <c r="P37" s="5"/>
    </row>
    <row r="38" spans="1:16" ht="37.5" hidden="1" customHeight="1">
      <c r="A38" s="223" t="s">
        <v>2086</v>
      </c>
      <c r="B38" s="396" t="s">
        <v>2087</v>
      </c>
      <c r="C38" s="397"/>
      <c r="D38" s="5"/>
      <c r="E38" s="5"/>
      <c r="F38" s="5"/>
      <c r="G38" s="5"/>
      <c r="H38" s="5"/>
      <c r="I38" s="5"/>
      <c r="J38" s="5"/>
      <c r="K38" s="5"/>
      <c r="L38" s="5"/>
      <c r="M38" s="5"/>
      <c r="N38" s="5"/>
      <c r="O38" s="5"/>
      <c r="P38" s="5"/>
    </row>
    <row r="39" spans="1:16" ht="61.5" hidden="1" customHeight="1">
      <c r="A39" s="223" t="s">
        <v>2088</v>
      </c>
      <c r="B39" s="396" t="s">
        <v>2089</v>
      </c>
      <c r="C39" s="397"/>
      <c r="D39" s="5"/>
      <c r="E39" s="5"/>
      <c r="F39" s="5"/>
      <c r="G39" s="5"/>
      <c r="H39" s="5"/>
      <c r="I39" s="5"/>
      <c r="J39" s="5"/>
      <c r="K39" s="5"/>
      <c r="L39" s="5"/>
      <c r="M39" s="5"/>
      <c r="N39" s="5"/>
      <c r="O39" s="5"/>
      <c r="P39" s="5"/>
    </row>
    <row r="40" spans="1:16" ht="53.25" hidden="1" customHeight="1">
      <c r="A40" s="223" t="s">
        <v>2090</v>
      </c>
      <c r="B40" s="396" t="s">
        <v>2091</v>
      </c>
      <c r="C40" s="397"/>
      <c r="D40" s="5"/>
      <c r="E40" s="5"/>
      <c r="F40" s="5"/>
      <c r="G40" s="5"/>
      <c r="H40" s="5"/>
      <c r="I40" s="5"/>
      <c r="J40" s="5"/>
      <c r="K40" s="5"/>
      <c r="L40" s="5"/>
      <c r="M40" s="5"/>
      <c r="N40" s="5"/>
      <c r="O40" s="5"/>
      <c r="P40" s="5"/>
    </row>
    <row r="41" spans="1:16" ht="73.5" hidden="1" customHeight="1">
      <c r="A41" s="223" t="s">
        <v>2092</v>
      </c>
      <c r="B41" s="396" t="s">
        <v>2093</v>
      </c>
      <c r="C41" s="397"/>
      <c r="D41" s="5"/>
      <c r="E41" s="5"/>
      <c r="F41" s="5"/>
      <c r="G41" s="5"/>
      <c r="H41" s="5"/>
      <c r="I41" s="5"/>
      <c r="J41" s="5"/>
      <c r="K41" s="5"/>
      <c r="L41" s="5"/>
      <c r="M41" s="5"/>
      <c r="N41" s="5"/>
      <c r="O41" s="5"/>
      <c r="P41" s="5"/>
    </row>
    <row r="42" spans="1:16" ht="57.75" hidden="1" customHeight="1">
      <c r="A42" s="223" t="s">
        <v>2094</v>
      </c>
      <c r="B42" s="396" t="s">
        <v>2095</v>
      </c>
      <c r="C42" s="397"/>
      <c r="D42" s="5"/>
      <c r="E42" s="5"/>
      <c r="F42" s="5"/>
      <c r="G42" s="5"/>
      <c r="H42" s="5"/>
      <c r="I42" s="5"/>
      <c r="J42" s="5"/>
      <c r="K42" s="5"/>
      <c r="L42" s="5"/>
      <c r="M42" s="5"/>
      <c r="N42" s="5"/>
      <c r="O42" s="5"/>
      <c r="P42" s="5"/>
    </row>
    <row r="43" spans="1:16" ht="84" hidden="1" customHeight="1">
      <c r="A43" s="223" t="s">
        <v>2096</v>
      </c>
      <c r="B43" s="396" t="s">
        <v>2097</v>
      </c>
      <c r="C43" s="397"/>
      <c r="D43" s="5"/>
      <c r="E43" s="5"/>
      <c r="F43" s="5"/>
      <c r="G43" s="5"/>
      <c r="H43" s="5"/>
      <c r="I43" s="5"/>
      <c r="J43" s="5"/>
      <c r="K43" s="5"/>
      <c r="L43" s="5"/>
      <c r="M43" s="5"/>
      <c r="N43" s="5"/>
      <c r="O43" s="5"/>
      <c r="P43" s="5"/>
    </row>
    <row r="44" spans="1:16" ht="48" hidden="1" customHeight="1">
      <c r="A44" s="223" t="s">
        <v>2098</v>
      </c>
      <c r="B44" s="396" t="s">
        <v>2099</v>
      </c>
      <c r="C44" s="397"/>
      <c r="D44" s="5"/>
      <c r="E44" s="5"/>
      <c r="F44" s="5"/>
      <c r="G44" s="5"/>
      <c r="H44" s="5"/>
      <c r="I44" s="5"/>
      <c r="J44" s="5"/>
      <c r="K44" s="5"/>
      <c r="L44" s="5"/>
      <c r="M44" s="5"/>
      <c r="N44" s="5"/>
      <c r="O44" s="5"/>
      <c r="P44" s="5"/>
    </row>
    <row r="45" spans="1:16" ht="57" hidden="1" customHeight="1">
      <c r="A45" s="223" t="s">
        <v>2100</v>
      </c>
      <c r="B45" s="396" t="s">
        <v>2101</v>
      </c>
      <c r="C45" s="397"/>
      <c r="D45" s="5"/>
      <c r="E45" s="5"/>
      <c r="F45" s="5"/>
      <c r="G45" s="5"/>
      <c r="H45" s="5"/>
      <c r="I45" s="5"/>
      <c r="J45" s="5"/>
      <c r="K45" s="5"/>
      <c r="L45" s="5"/>
      <c r="M45" s="5"/>
      <c r="N45" s="5"/>
      <c r="O45" s="5"/>
      <c r="P45" s="5"/>
    </row>
    <row r="46" spans="1:16" ht="73.5" hidden="1" customHeight="1">
      <c r="A46" s="223" t="s">
        <v>2102</v>
      </c>
      <c r="B46" s="401" t="s">
        <v>2103</v>
      </c>
      <c r="C46" s="397"/>
      <c r="D46" s="5"/>
      <c r="E46" s="5"/>
      <c r="F46" s="5"/>
      <c r="G46" s="5"/>
      <c r="H46" s="5"/>
      <c r="I46" s="5"/>
      <c r="J46" s="5"/>
      <c r="K46" s="5"/>
      <c r="L46" s="5"/>
      <c r="M46" s="5"/>
      <c r="N46" s="5"/>
      <c r="O46" s="5"/>
      <c r="P46" s="5"/>
    </row>
    <row r="47" spans="1:16" ht="66" hidden="1" customHeight="1">
      <c r="A47" s="39" t="s">
        <v>2104</v>
      </c>
      <c r="B47" s="402" t="s">
        <v>2105</v>
      </c>
      <c r="C47" s="402"/>
      <c r="D47" s="5"/>
      <c r="E47" s="5"/>
      <c r="F47" s="5"/>
      <c r="G47" s="5"/>
      <c r="H47" s="5"/>
      <c r="I47" s="5"/>
      <c r="J47" s="5"/>
      <c r="K47" s="5"/>
      <c r="L47" s="5"/>
      <c r="M47" s="5"/>
      <c r="N47" s="5"/>
      <c r="O47" s="5"/>
      <c r="P47" s="5"/>
    </row>
    <row r="48" spans="1:16" ht="123.75" customHeight="1">
      <c r="A48" s="202" t="s">
        <v>2106</v>
      </c>
      <c r="B48" s="400" t="s">
        <v>2107</v>
      </c>
      <c r="C48" s="399"/>
      <c r="D48" s="5"/>
      <c r="E48" s="5"/>
      <c r="F48" s="5"/>
      <c r="G48" s="5"/>
      <c r="H48" s="5"/>
      <c r="I48" s="5"/>
      <c r="J48" s="5"/>
      <c r="K48" s="5"/>
      <c r="L48" s="5"/>
      <c r="M48" s="5"/>
      <c r="N48" s="5"/>
      <c r="O48" s="5"/>
      <c r="P48" s="5"/>
    </row>
    <row r="49" spans="1:16" ht="34.5" customHeight="1">
      <c r="A49" s="202" t="s">
        <v>2108</v>
      </c>
      <c r="B49" s="398" t="s">
        <v>2109</v>
      </c>
      <c r="C49" s="399"/>
      <c r="D49" s="5"/>
      <c r="E49" s="5"/>
      <c r="F49" s="5"/>
      <c r="G49" s="5"/>
      <c r="H49" s="5"/>
      <c r="I49" s="5"/>
      <c r="J49" s="5"/>
      <c r="K49" s="5"/>
      <c r="L49" s="5"/>
      <c r="M49" s="5"/>
      <c r="N49" s="5"/>
      <c r="O49" s="5"/>
      <c r="P49" s="5"/>
    </row>
    <row r="50" spans="1:16" ht="34.5" customHeight="1">
      <c r="A50" s="202" t="s">
        <v>2110</v>
      </c>
      <c r="B50" s="398" t="s">
        <v>2111</v>
      </c>
      <c r="C50" s="399"/>
      <c r="D50" s="5"/>
      <c r="E50" s="5"/>
      <c r="F50" s="5"/>
      <c r="G50" s="5"/>
      <c r="H50" s="5"/>
      <c r="I50" s="5"/>
      <c r="J50" s="5"/>
      <c r="K50" s="5"/>
      <c r="L50" s="5"/>
      <c r="M50" s="5"/>
      <c r="N50" s="5"/>
      <c r="O50" s="5"/>
      <c r="P50" s="5"/>
    </row>
    <row r="51" spans="1:16" ht="31.5" customHeight="1">
      <c r="A51" s="224" t="s">
        <v>2112</v>
      </c>
      <c r="B51" s="396" t="s">
        <v>2113</v>
      </c>
      <c r="C51" s="397"/>
      <c r="D51" s="5"/>
      <c r="E51" s="5"/>
      <c r="F51" s="5"/>
      <c r="G51" s="5"/>
      <c r="H51" s="5"/>
      <c r="I51" s="5"/>
      <c r="J51" s="5"/>
      <c r="K51" s="5"/>
      <c r="L51" s="5"/>
      <c r="M51" s="5"/>
      <c r="N51" s="5"/>
      <c r="O51" s="5"/>
      <c r="P51" s="5"/>
    </row>
    <row r="52" spans="1:16" ht="31.5" customHeight="1">
      <c r="A52" s="224" t="s">
        <v>2114</v>
      </c>
      <c r="B52" s="396" t="s">
        <v>2115</v>
      </c>
      <c r="C52" s="397"/>
      <c r="D52" s="5"/>
      <c r="E52" s="5"/>
      <c r="F52" s="5"/>
      <c r="G52" s="5"/>
      <c r="H52" s="5"/>
      <c r="I52" s="5"/>
      <c r="J52" s="5"/>
      <c r="K52" s="5"/>
      <c r="L52" s="5"/>
      <c r="M52" s="5"/>
      <c r="N52" s="5"/>
      <c r="O52" s="5"/>
      <c r="P52" s="5"/>
    </row>
    <row r="53" spans="1:16" ht="31.5" customHeight="1">
      <c r="A53" s="224" t="s">
        <v>2116</v>
      </c>
      <c r="B53" s="403" t="s">
        <v>2117</v>
      </c>
      <c r="C53" s="404"/>
      <c r="D53" s="5"/>
      <c r="E53" s="5"/>
      <c r="F53" s="5"/>
      <c r="G53" s="5"/>
      <c r="H53" s="5"/>
      <c r="I53" s="5"/>
      <c r="J53" s="5"/>
      <c r="K53" s="5"/>
      <c r="L53" s="5"/>
      <c r="M53" s="5"/>
      <c r="N53" s="5"/>
      <c r="O53" s="5"/>
      <c r="P53" s="5"/>
    </row>
    <row r="54" spans="1:16" ht="31.5" customHeight="1">
      <c r="A54" s="224" t="s">
        <v>2118</v>
      </c>
      <c r="B54" s="403" t="s">
        <v>2119</v>
      </c>
      <c r="C54" s="404"/>
      <c r="D54" s="5"/>
      <c r="E54" s="5"/>
      <c r="F54" s="5"/>
      <c r="G54" s="5"/>
      <c r="H54" s="5"/>
      <c r="I54" s="5"/>
      <c r="J54" s="5"/>
      <c r="K54" s="5"/>
      <c r="L54" s="5"/>
      <c r="M54" s="5"/>
      <c r="N54" s="5"/>
      <c r="O54" s="5"/>
      <c r="P54" s="5"/>
    </row>
    <row r="55" spans="1:16" ht="54.6" customHeight="1">
      <c r="A55" s="224" t="s">
        <v>2120</v>
      </c>
      <c r="B55" s="403" t="s">
        <v>2121</v>
      </c>
      <c r="C55" s="404"/>
      <c r="D55" s="5"/>
      <c r="E55" s="5"/>
      <c r="F55" s="5"/>
      <c r="G55" s="5"/>
      <c r="H55" s="5"/>
      <c r="I55" s="5"/>
      <c r="J55" s="5"/>
      <c r="K55" s="5"/>
      <c r="L55" s="5"/>
      <c r="M55" s="5"/>
      <c r="N55" s="5"/>
      <c r="O55" s="5"/>
      <c r="P55" s="5"/>
    </row>
    <row r="56" spans="1:16" ht="54.6" customHeight="1">
      <c r="A56" s="224" t="s">
        <v>2122</v>
      </c>
      <c r="B56" s="403" t="s">
        <v>2123</v>
      </c>
      <c r="C56" s="404"/>
      <c r="D56" s="5"/>
      <c r="E56" s="5"/>
      <c r="F56" s="5"/>
      <c r="G56" s="5"/>
      <c r="H56" s="5"/>
      <c r="I56" s="5"/>
      <c r="J56" s="5"/>
      <c r="K56" s="5"/>
      <c r="L56" s="5"/>
      <c r="M56" s="5"/>
      <c r="N56" s="5"/>
      <c r="O56" s="5"/>
      <c r="P56" s="5"/>
    </row>
    <row r="57" spans="1:16" ht="54" customHeight="1">
      <c r="A57" s="224" t="s">
        <v>2124</v>
      </c>
      <c r="B57" s="403" t="s">
        <v>2125</v>
      </c>
      <c r="C57" s="404"/>
      <c r="D57" s="5"/>
      <c r="E57" s="5"/>
      <c r="F57" s="5"/>
      <c r="G57" s="5"/>
      <c r="H57" s="5"/>
      <c r="I57" s="5"/>
      <c r="J57" s="5"/>
      <c r="K57" s="5"/>
      <c r="L57" s="5"/>
      <c r="M57" s="5"/>
      <c r="N57" s="5"/>
      <c r="O57" s="5"/>
      <c r="P57" s="5"/>
    </row>
    <row r="58" spans="1:16" ht="31.15" customHeight="1">
      <c r="A58" s="270" t="s">
        <v>2126</v>
      </c>
      <c r="B58" s="394" t="s">
        <v>2127</v>
      </c>
      <c r="C58" s="395"/>
      <c r="D58" s="5"/>
      <c r="E58" s="5"/>
      <c r="F58" s="5"/>
      <c r="G58" s="5"/>
      <c r="H58" s="5"/>
      <c r="I58" s="5"/>
      <c r="J58" s="5"/>
      <c r="K58" s="5"/>
      <c r="L58" s="5"/>
      <c r="M58" s="5"/>
      <c r="N58" s="5"/>
      <c r="O58" s="5"/>
      <c r="P58" s="5"/>
    </row>
    <row r="59" spans="1:16" ht="46.5" customHeight="1">
      <c r="A59" s="302" t="s">
        <v>2128</v>
      </c>
      <c r="B59" s="409" t="s">
        <v>2129</v>
      </c>
      <c r="C59" s="410"/>
      <c r="D59" s="298"/>
      <c r="E59" s="5"/>
      <c r="F59" s="5"/>
      <c r="G59" s="5"/>
      <c r="H59" s="5"/>
      <c r="I59" s="5"/>
      <c r="J59" s="5"/>
      <c r="K59" s="5"/>
      <c r="L59" s="5"/>
      <c r="M59" s="5"/>
      <c r="N59" s="5"/>
      <c r="O59" s="5"/>
      <c r="P59" s="5"/>
    </row>
    <row r="60" spans="1:16" ht="12.75" customHeight="1">
      <c r="A60" s="5"/>
      <c r="B60" s="5"/>
      <c r="C60" s="5"/>
      <c r="D60" s="5"/>
      <c r="E60" s="5"/>
      <c r="F60" s="5"/>
      <c r="G60" s="5"/>
      <c r="H60" s="5"/>
      <c r="I60" s="5"/>
      <c r="J60" s="5"/>
      <c r="K60" s="5"/>
      <c r="L60" s="5"/>
      <c r="M60" s="5"/>
      <c r="N60" s="5"/>
      <c r="O60" s="5"/>
      <c r="P60" s="5"/>
    </row>
    <row r="61" spans="1:16" ht="12.75" customHeight="1">
      <c r="A61" s="5"/>
      <c r="B61" s="5"/>
      <c r="C61" s="5"/>
      <c r="D61" s="5"/>
      <c r="E61" s="5"/>
      <c r="F61" s="5"/>
      <c r="G61" s="5"/>
      <c r="H61" s="5"/>
      <c r="I61" s="5"/>
      <c r="J61" s="5"/>
      <c r="K61" s="5"/>
      <c r="L61" s="5"/>
      <c r="M61" s="5"/>
      <c r="N61" s="5"/>
      <c r="O61" s="5"/>
      <c r="P61" s="5"/>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F999"/>
  <sheetViews>
    <sheetView showGridLines="0" zoomScale="90" zoomScaleNormal="90" workbookViewId="0">
      <selection activeCell="G1" sqref="G1"/>
    </sheetView>
  </sheetViews>
  <sheetFormatPr defaultColWidth="14.42578125" defaultRowHeight="15" customHeight="1"/>
  <cols>
    <col min="1" max="1" width="112.7109375" style="203" customWidth="1"/>
    <col min="2" max="6" width="14.42578125" style="1" customWidth="1"/>
  </cols>
  <sheetData>
    <row r="1" spans="1:1" ht="37.5" customHeight="1">
      <c r="A1" s="210" t="s">
        <v>1997</v>
      </c>
    </row>
    <row r="2" spans="1:1" ht="12.75" customHeight="1">
      <c r="A2" s="204"/>
    </row>
    <row r="3" spans="1:1" ht="12.75">
      <c r="A3" s="205" t="s">
        <v>1998</v>
      </c>
    </row>
    <row r="4" spans="1:1" ht="39" customHeight="1">
      <c r="A4" s="205" t="s">
        <v>1999</v>
      </c>
    </row>
    <row r="5" spans="1:1" ht="60.75" customHeight="1">
      <c r="A5" s="205" t="s">
        <v>2000</v>
      </c>
    </row>
    <row r="6" spans="1:1" ht="27" customHeight="1">
      <c r="A6" s="206" t="s">
        <v>2001</v>
      </c>
    </row>
    <row r="7" spans="1:1" ht="56.25">
      <c r="A7" s="207" t="s">
        <v>2002</v>
      </c>
    </row>
    <row r="8" spans="1:1" ht="78.75">
      <c r="A8" s="208" t="s">
        <v>2003</v>
      </c>
    </row>
    <row r="9" spans="1:1" ht="22.5">
      <c r="A9" s="205" t="s">
        <v>2004</v>
      </c>
    </row>
    <row r="10" spans="1:1" ht="56.25">
      <c r="A10" s="205" t="s">
        <v>2005</v>
      </c>
    </row>
    <row r="11" spans="1:1" ht="42.75" customHeight="1">
      <c r="A11" s="209" t="s">
        <v>2006</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topLeftCell="A4" zoomScale="85" zoomScaleNormal="85" workbookViewId="0">
      <selection activeCell="C6" sqref="C6"/>
    </sheetView>
  </sheetViews>
  <sheetFormatPr defaultColWidth="14.42578125" defaultRowHeight="15" customHeight="1"/>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c r="A2" s="360" t="s">
        <v>1969</v>
      </c>
      <c r="B2" s="361"/>
      <c r="C2" s="361"/>
      <c r="D2" s="361"/>
      <c r="E2" s="361"/>
      <c r="F2" s="361"/>
      <c r="G2" s="361"/>
      <c r="H2" s="361"/>
      <c r="I2" s="361"/>
      <c r="J2" s="5"/>
      <c r="K2" s="5"/>
      <c r="L2" s="5"/>
      <c r="M2" s="5"/>
      <c r="N2" s="5"/>
      <c r="O2" s="5"/>
      <c r="P2" s="5"/>
      <c r="Q2" s="5"/>
      <c r="R2" s="5"/>
      <c r="S2" s="5"/>
      <c r="T2" s="5"/>
      <c r="U2" s="5"/>
      <c r="V2" s="5"/>
      <c r="W2" s="5"/>
    </row>
    <row r="3" spans="1:23" ht="15.75" customHeight="1">
      <c r="A3" s="5"/>
      <c r="B3" s="17"/>
      <c r="C3" s="17"/>
      <c r="D3" s="17"/>
      <c r="E3" s="17"/>
      <c r="F3" s="17"/>
      <c r="G3" s="17"/>
      <c r="H3" s="5"/>
      <c r="I3" s="267" t="s">
        <v>1970</v>
      </c>
      <c r="J3" s="5"/>
      <c r="K3" s="5"/>
      <c r="L3" s="5"/>
      <c r="M3" s="5"/>
      <c r="N3" s="5"/>
      <c r="O3" s="5"/>
      <c r="P3" s="5"/>
      <c r="Q3" s="5"/>
      <c r="R3" s="5"/>
      <c r="S3" s="5"/>
      <c r="T3" s="5"/>
      <c r="U3" s="5"/>
      <c r="V3" s="5"/>
      <c r="W3" s="5"/>
    </row>
    <row r="4" spans="1:23" ht="32.25" customHeight="1">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c r="A5" s="314"/>
      <c r="B5" s="315"/>
      <c r="C5" s="315"/>
      <c r="D5" s="315"/>
      <c r="E5" s="315"/>
      <c r="F5" s="315"/>
      <c r="G5" s="315"/>
      <c r="H5" s="315"/>
      <c r="I5" s="315"/>
      <c r="J5" s="5"/>
      <c r="K5" s="5"/>
      <c r="L5" s="5"/>
      <c r="M5" s="5"/>
      <c r="N5" s="5"/>
      <c r="O5" s="5"/>
      <c r="P5" s="5"/>
      <c r="Q5" s="5"/>
      <c r="R5" s="5"/>
      <c r="S5" s="5"/>
      <c r="T5" s="5"/>
      <c r="U5" s="5"/>
      <c r="V5" s="5"/>
      <c r="W5" s="5"/>
    </row>
    <row r="6" spans="1:23" ht="13.5" customHeight="1">
      <c r="B6" s="18" t="s">
        <v>1972</v>
      </c>
      <c r="C6" s="239">
        <v>13633</v>
      </c>
      <c r="D6" s="315"/>
      <c r="E6" s="235"/>
      <c r="F6" s="234"/>
      <c r="G6" s="234"/>
      <c r="H6" s="19" t="s">
        <v>1973</v>
      </c>
      <c r="I6" s="20" t="s">
        <v>1974</v>
      </c>
      <c r="J6" s="5"/>
      <c r="K6" s="5"/>
      <c r="L6" s="5"/>
      <c r="M6" s="5"/>
      <c r="N6" s="5"/>
      <c r="O6" s="5"/>
      <c r="P6" s="5"/>
      <c r="Q6" s="5"/>
      <c r="R6" s="5"/>
      <c r="S6" s="5"/>
      <c r="T6" s="5"/>
      <c r="U6" s="5"/>
      <c r="V6" s="5"/>
      <c r="W6" s="5"/>
    </row>
    <row r="7" spans="1:23" ht="13.5" customHeight="1">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c r="B12" s="24"/>
      <c r="C12" s="25"/>
      <c r="D12" s="315"/>
      <c r="E12" s="330"/>
      <c r="F12" s="354" t="s">
        <v>1983</v>
      </c>
      <c r="G12" s="355"/>
      <c r="H12" s="323" t="s">
        <v>1984</v>
      </c>
      <c r="I12" s="27" t="s">
        <v>1985</v>
      </c>
      <c r="J12" s="228"/>
      <c r="K12" s="228"/>
      <c r="L12" s="5"/>
      <c r="M12" s="5"/>
      <c r="N12" s="5"/>
      <c r="O12" s="5"/>
      <c r="P12" s="5"/>
      <c r="Q12" s="5"/>
      <c r="R12" s="5"/>
      <c r="S12" s="5"/>
      <c r="T12" s="5"/>
      <c r="U12" s="5"/>
      <c r="V12" s="5"/>
      <c r="W12" s="5"/>
    </row>
    <row r="13" spans="1:23" ht="23.25">
      <c r="B13" s="18" t="s">
        <v>1986</v>
      </c>
      <c r="C13" s="242" t="s">
        <v>5</v>
      </c>
      <c r="D13" s="315"/>
      <c r="E13" s="330"/>
      <c r="F13" s="327" t="s">
        <v>1987</v>
      </c>
      <c r="G13" s="328"/>
      <c r="H13" s="329"/>
      <c r="I13" s="274" t="str">
        <f>IF(Kont!E14&gt;0,Kont!E14,"Nema")</f>
        <v>Nema</v>
      </c>
      <c r="J13" s="5"/>
      <c r="K13" s="228"/>
      <c r="L13" s="5"/>
      <c r="M13" s="5"/>
      <c r="N13" s="5"/>
      <c r="O13" s="5"/>
      <c r="P13" s="5"/>
      <c r="Q13" s="5"/>
      <c r="R13" s="5"/>
      <c r="S13" s="5"/>
      <c r="T13" s="5"/>
      <c r="U13" s="5"/>
      <c r="V13" s="5"/>
      <c r="W13" s="5"/>
    </row>
    <row r="14" spans="1:23" ht="13.5" customHeight="1">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1988</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c r="A17" s="351" t="s">
        <v>1976</v>
      </c>
      <c r="B17" s="334" t="str">
        <f>'PR-RAS'!B6</f>
        <v>PRIHODI POSLOVANJA (šifre 61+62+63+64+65+66+67+68)</v>
      </c>
      <c r="C17" s="335"/>
      <c r="D17" s="335"/>
      <c r="E17" s="335"/>
      <c r="F17" s="336"/>
      <c r="G17" s="28" t="str">
        <f>'PR-RAS'!C6</f>
        <v>6</v>
      </c>
      <c r="H17" s="275">
        <f>'PR-RAS'!D6</f>
        <v>1051755.8500000001</v>
      </c>
      <c r="I17" s="275">
        <f>'PR-RAS'!E6</f>
        <v>1115955.06</v>
      </c>
      <c r="J17" s="5"/>
      <c r="K17" s="5"/>
      <c r="L17" s="5"/>
      <c r="M17" s="5"/>
      <c r="N17" s="5"/>
      <c r="O17" s="5"/>
      <c r="P17" s="5"/>
      <c r="Q17" s="5"/>
      <c r="R17" s="5"/>
      <c r="S17" s="5"/>
      <c r="T17" s="5"/>
      <c r="U17" s="5"/>
      <c r="V17" s="5"/>
      <c r="W17" s="5"/>
    </row>
    <row r="18" spans="1:23" ht="12.75" customHeight="1">
      <c r="A18" s="352"/>
      <c r="B18" s="337" t="str">
        <f>'PR-RAS'!B152</f>
        <v xml:space="preserve">RASHODI POSLOVANJA (šifre 31+32+34+35+36+37+38) </v>
      </c>
      <c r="C18" s="338"/>
      <c r="D18" s="338"/>
      <c r="E18" s="338"/>
      <c r="F18" s="339"/>
      <c r="G18" s="29" t="str">
        <f>'PR-RAS'!C152</f>
        <v>3</v>
      </c>
      <c r="H18" s="275">
        <f>'PR-RAS'!D152</f>
        <v>1047710.4099999999</v>
      </c>
      <c r="I18" s="275">
        <f>'PR-RAS'!E152</f>
        <v>1167471.71</v>
      </c>
      <c r="J18" s="5"/>
      <c r="K18" s="5"/>
      <c r="L18" s="5"/>
      <c r="M18" s="5"/>
      <c r="N18" s="5"/>
      <c r="O18" s="5"/>
      <c r="P18" s="5"/>
      <c r="Q18" s="5"/>
      <c r="R18" s="5"/>
      <c r="S18" s="5"/>
      <c r="T18" s="5"/>
      <c r="U18" s="5"/>
      <c r="V18" s="5"/>
      <c r="W18" s="5"/>
    </row>
    <row r="19" spans="1:23" ht="12.75" customHeight="1">
      <c r="A19" s="352"/>
      <c r="B19" s="337" t="str">
        <f>'PR-RAS'!B649</f>
        <v>Višak prihoda i primitaka raspoloživ u sljedećem razdoblju (šifre X005 + '9221-9222' - Y005 - '9222-9221')</v>
      </c>
      <c r="C19" s="338"/>
      <c r="D19" s="338"/>
      <c r="E19" s="338"/>
      <c r="F19" s="339"/>
      <c r="G19" s="29" t="str">
        <f>'PR-RAS'!C649</f>
        <v>X006</v>
      </c>
      <c r="H19" s="275">
        <f>'PR-RAS'!D649</f>
        <v>2308.4200000002893</v>
      </c>
      <c r="I19" s="275">
        <f>'PR-RAS'!E649</f>
        <v>0</v>
      </c>
      <c r="J19" s="5"/>
      <c r="K19" s="5"/>
      <c r="L19" s="5"/>
      <c r="M19" s="5"/>
      <c r="N19" s="5"/>
      <c r="O19" s="5"/>
      <c r="P19" s="5"/>
      <c r="Q19" s="5"/>
      <c r="R19" s="5"/>
      <c r="S19" s="5"/>
      <c r="T19" s="5"/>
      <c r="U19" s="5"/>
      <c r="V19" s="5"/>
      <c r="W19" s="5"/>
    </row>
    <row r="20" spans="1:23" ht="12.75" customHeight="1">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76769.889999999825</v>
      </c>
      <c r="J20" s="5"/>
      <c r="K20" s="5"/>
      <c r="L20" s="5"/>
      <c r="M20" s="5"/>
      <c r="N20" s="5"/>
      <c r="O20" s="5"/>
      <c r="P20" s="5"/>
      <c r="Q20" s="5"/>
      <c r="R20" s="5"/>
      <c r="S20" s="5"/>
      <c r="T20" s="5"/>
      <c r="U20" s="5"/>
      <c r="V20" s="5"/>
      <c r="W20" s="5"/>
    </row>
    <row r="21" spans="1:23" ht="29.25" customHeight="1">
      <c r="A21" s="200" t="s">
        <v>1988</v>
      </c>
      <c r="B21" s="331" t="s">
        <v>8</v>
      </c>
      <c r="C21" s="332"/>
      <c r="D21" s="332"/>
      <c r="E21" s="332"/>
      <c r="F21" s="333"/>
      <c r="G21" s="201" t="s">
        <v>9</v>
      </c>
      <c r="H21" s="265" t="s">
        <v>1989</v>
      </c>
      <c r="I21" s="266" t="s">
        <v>1990</v>
      </c>
      <c r="J21" s="5"/>
      <c r="K21" s="5"/>
      <c r="L21" s="5"/>
      <c r="M21" s="5"/>
      <c r="N21" s="5"/>
      <c r="O21" s="5"/>
      <c r="P21" s="5"/>
      <c r="Q21" s="5"/>
      <c r="R21" s="5"/>
      <c r="S21" s="5"/>
      <c r="T21" s="5"/>
      <c r="U21" s="5"/>
      <c r="V21" s="5"/>
      <c r="W21" s="5"/>
    </row>
    <row r="22" spans="1:23" ht="12.75" customHeight="1">
      <c r="A22" s="351" t="s">
        <v>1979</v>
      </c>
      <c r="B22" s="334" t="str">
        <f>BILANCA!B7</f>
        <v>Nefinancijska imovina (šifre 01+02+03+04+05+06)</v>
      </c>
      <c r="C22" s="335"/>
      <c r="D22" s="335"/>
      <c r="E22" s="335"/>
      <c r="F22" s="336"/>
      <c r="G22" s="126" t="str">
        <f>BILANCA!C7</f>
        <v>B002</v>
      </c>
      <c r="H22" s="275">
        <f>BILANCA!D7</f>
        <v>310546.73</v>
      </c>
      <c r="I22" s="275">
        <f>BILANCA!E7</f>
        <v>222954.85</v>
      </c>
      <c r="J22" s="5"/>
      <c r="K22" s="5"/>
      <c r="L22" s="5"/>
      <c r="M22" s="5"/>
      <c r="N22" s="5"/>
      <c r="O22" s="5"/>
      <c r="P22" s="5"/>
      <c r="Q22" s="5"/>
      <c r="R22" s="5"/>
      <c r="S22" s="5"/>
      <c r="T22" s="5"/>
      <c r="U22" s="5"/>
      <c r="V22" s="5"/>
      <c r="W22" s="5"/>
    </row>
    <row r="23" spans="1:23" ht="12.75" customHeight="1">
      <c r="A23" s="352"/>
      <c r="B23" s="337" t="str">
        <f>BILANCA!B69</f>
        <v>Financijska imovina (šifre 11+12+13+14+15+16+17+19)</v>
      </c>
      <c r="C23" s="338"/>
      <c r="D23" s="338"/>
      <c r="E23" s="338"/>
      <c r="F23" s="339"/>
      <c r="G23" s="127" t="str">
        <f>BILANCA!C69</f>
        <v>1</v>
      </c>
      <c r="H23" s="275">
        <f>BILANCA!D69</f>
        <v>79375.56</v>
      </c>
      <c r="I23" s="275">
        <f>BILANCA!E69</f>
        <v>94550.040000000008</v>
      </c>
      <c r="J23" s="5"/>
      <c r="K23" s="5"/>
      <c r="L23" s="5"/>
      <c r="M23" s="5"/>
      <c r="N23" s="5"/>
      <c r="O23" s="5"/>
      <c r="P23" s="5"/>
      <c r="Q23" s="5"/>
      <c r="R23" s="5"/>
      <c r="S23" s="5"/>
      <c r="T23" s="5"/>
      <c r="U23" s="5"/>
      <c r="V23" s="5"/>
      <c r="W23" s="5"/>
    </row>
    <row r="24" spans="1:23" ht="12.75" customHeight="1">
      <c r="A24" s="352"/>
      <c r="B24" s="337" t="str">
        <f>BILANCA!B177</f>
        <v xml:space="preserve">Obveze (šifre 23+24+25+26+27+29) </v>
      </c>
      <c r="C24" s="338"/>
      <c r="D24" s="338"/>
      <c r="E24" s="338"/>
      <c r="F24" s="339"/>
      <c r="G24" s="127" t="str">
        <f>BILANCA!C177</f>
        <v>2</v>
      </c>
      <c r="H24" s="275">
        <f>BILANCA!D177</f>
        <v>88027.9</v>
      </c>
      <c r="I24" s="275">
        <f>BILANCA!E177</f>
        <v>93176.200000000012</v>
      </c>
      <c r="J24" s="5"/>
      <c r="K24" s="5"/>
      <c r="L24" s="5"/>
      <c r="M24" s="5"/>
      <c r="N24" s="5"/>
      <c r="O24" s="5"/>
      <c r="P24" s="5"/>
      <c r="Q24" s="5"/>
      <c r="R24" s="5"/>
      <c r="S24" s="5"/>
      <c r="T24" s="5"/>
      <c r="U24" s="5"/>
      <c r="V24" s="5"/>
      <c r="W24" s="5"/>
    </row>
    <row r="25" spans="1:23" ht="12.75" customHeight="1">
      <c r="A25" s="353"/>
      <c r="B25" s="340" t="str">
        <f>BILANCA!B251</f>
        <v>Vlastiti izvori (šifre 91 + 922 - 93 + 96 + 97)</v>
      </c>
      <c r="C25" s="341"/>
      <c r="D25" s="341"/>
      <c r="E25" s="341"/>
      <c r="F25" s="342"/>
      <c r="G25" s="128" t="str">
        <f>BILANCA!C251</f>
        <v>9</v>
      </c>
      <c r="H25" s="275">
        <f>BILANCA!D251</f>
        <v>301894.38999999996</v>
      </c>
      <c r="I25" s="275">
        <f>BILANCA!E251</f>
        <v>224328.69</v>
      </c>
      <c r="J25" s="5"/>
      <c r="K25" s="5"/>
      <c r="L25" s="5"/>
      <c r="M25" s="5"/>
      <c r="N25" s="5"/>
      <c r="O25" s="5"/>
      <c r="P25" s="5"/>
      <c r="Q25" s="5"/>
      <c r="R25" s="5"/>
      <c r="S25" s="5"/>
      <c r="T25" s="5"/>
      <c r="U25" s="5"/>
      <c r="V25" s="5"/>
      <c r="W25" s="5"/>
    </row>
    <row r="26" spans="1:23" ht="48">
      <c r="A26" s="200" t="s">
        <v>1988</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c r="A27" s="351" t="s">
        <v>1991</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2"/>
      <c r="B30" s="337" t="str">
        <f>'RAS-funkcijski'!B114</f>
        <v>Obrazovanje (šifre 091+092+093+094+095+096+097+098)</v>
      </c>
      <c r="C30" s="338"/>
      <c r="D30" s="338"/>
      <c r="E30" s="338"/>
      <c r="F30" s="339"/>
      <c r="G30" s="127" t="str">
        <f>'RAS-funkcijski'!C114</f>
        <v>09</v>
      </c>
      <c r="H30" s="275">
        <f>'RAS-funkcijski'!D114</f>
        <v>1060784.29</v>
      </c>
      <c r="I30" s="275">
        <f>'RAS-funkcijski'!E114</f>
        <v>1195033.3700000001</v>
      </c>
      <c r="J30" s="5"/>
      <c r="K30" s="5"/>
      <c r="L30" s="5"/>
      <c r="M30" s="5"/>
      <c r="N30" s="5"/>
      <c r="O30" s="5"/>
      <c r="P30" s="5"/>
      <c r="Q30" s="5"/>
      <c r="R30" s="5"/>
      <c r="S30" s="5"/>
      <c r="T30" s="5"/>
      <c r="U30" s="5"/>
      <c r="V30" s="5"/>
      <c r="W30" s="5"/>
    </row>
    <row r="31" spans="1:23" ht="12.75" customHeight="1">
      <c r="A31" s="353"/>
      <c r="B31" s="340" t="str">
        <f>'RAS-funkcijski'!B141</f>
        <v>Kontrolni zbroj (šifre 01+02+03+04+05+06+07+08+09+10)</v>
      </c>
      <c r="C31" s="341"/>
      <c r="D31" s="341"/>
      <c r="E31" s="341"/>
      <c r="F31" s="342"/>
      <c r="G31" s="128" t="str">
        <f>'RAS-funkcijski'!C141</f>
        <v>R1</v>
      </c>
      <c r="H31" s="275">
        <f>'RAS-funkcijski'!D141</f>
        <v>1060784.29</v>
      </c>
      <c r="I31" s="275">
        <f>'RAS-funkcijski'!E141</f>
        <v>1195033.3700000001</v>
      </c>
      <c r="J31" s="5"/>
      <c r="K31" s="5"/>
      <c r="L31" s="5"/>
      <c r="M31" s="5"/>
      <c r="N31" s="5"/>
      <c r="O31" s="5"/>
      <c r="P31" s="5"/>
      <c r="Q31" s="5"/>
      <c r="R31" s="5"/>
      <c r="S31" s="5"/>
      <c r="T31" s="5"/>
      <c r="U31" s="5"/>
      <c r="V31" s="5"/>
      <c r="W31" s="5"/>
    </row>
    <row r="32" spans="1:23" ht="29.25" customHeight="1">
      <c r="A32" s="200" t="s">
        <v>1988</v>
      </c>
      <c r="B32" s="331" t="s">
        <v>8</v>
      </c>
      <c r="C32" s="332"/>
      <c r="D32" s="332"/>
      <c r="E32" s="332"/>
      <c r="F32" s="333"/>
      <c r="G32" s="201" t="s">
        <v>9</v>
      </c>
      <c r="H32" s="265" t="s">
        <v>1992</v>
      </c>
      <c r="I32" s="266" t="s">
        <v>1993</v>
      </c>
      <c r="J32" s="5"/>
      <c r="K32" s="5"/>
      <c r="L32" s="5"/>
      <c r="M32" s="5"/>
      <c r="N32" s="5"/>
      <c r="O32" s="5"/>
      <c r="P32" s="5"/>
      <c r="Q32" s="5"/>
      <c r="R32" s="5"/>
      <c r="S32" s="5"/>
      <c r="T32" s="5"/>
      <c r="U32" s="5"/>
      <c r="V32" s="5"/>
      <c r="W32" s="5"/>
    </row>
    <row r="33" spans="1:23" ht="12.75" customHeight="1">
      <c r="A33" s="351" t="s">
        <v>1981</v>
      </c>
      <c r="B33" s="348" t="str">
        <f>'P-VRIO'!B5</f>
        <v>Promjene u vrijednosti i obujmu imovine (šifre 91511+91512)</v>
      </c>
      <c r="C33" s="335"/>
      <c r="D33" s="335"/>
      <c r="E33" s="335"/>
      <c r="F33" s="336"/>
      <c r="G33" s="126" t="str">
        <f>'P-VRIO'!C5</f>
        <v>9151</v>
      </c>
      <c r="H33" s="275">
        <f>'P-VRIO'!D5</f>
        <v>0</v>
      </c>
      <c r="I33" s="275">
        <f>'P-VRIO'!E5</f>
        <v>34406.559999999998</v>
      </c>
      <c r="J33" s="5"/>
      <c r="K33" s="5"/>
      <c r="L33" s="5"/>
      <c r="M33" s="5"/>
      <c r="N33" s="5"/>
      <c r="O33" s="5"/>
      <c r="P33" s="5"/>
      <c r="Q33" s="5"/>
      <c r="R33" s="5"/>
      <c r="S33" s="5"/>
      <c r="T33" s="5"/>
      <c r="U33" s="5"/>
      <c r="V33" s="5"/>
      <c r="W33" s="5"/>
    </row>
    <row r="34" spans="1:23" ht="12.75" customHeight="1">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1988</v>
      </c>
      <c r="B37" s="331" t="s">
        <v>8</v>
      </c>
      <c r="C37" s="332"/>
      <c r="D37" s="332"/>
      <c r="E37" s="332"/>
      <c r="F37" s="333"/>
      <c r="G37" s="201" t="s">
        <v>9</v>
      </c>
      <c r="H37" s="265" t="s">
        <v>1989</v>
      </c>
      <c r="I37" s="266" t="s">
        <v>1950</v>
      </c>
      <c r="J37" s="5"/>
      <c r="K37" s="5"/>
      <c r="L37" s="5"/>
      <c r="M37" s="5"/>
      <c r="N37" s="5"/>
      <c r="O37" s="5"/>
      <c r="P37" s="5"/>
      <c r="Q37" s="5"/>
      <c r="R37" s="5"/>
      <c r="S37" s="5"/>
      <c r="T37" s="5"/>
      <c r="U37" s="5"/>
      <c r="V37" s="5"/>
      <c r="W37" s="5"/>
    </row>
    <row r="38" spans="1:23" ht="12.75" customHeight="1">
      <c r="A38" s="351" t="s">
        <v>1982</v>
      </c>
      <c r="B38" s="334" t="str">
        <f>OBVEZE!B5</f>
        <v>Stanje obveza 1. siječnja (=stanju obveza iz Izvještaja o obvezama na 31. prosinca prethodne godine)</v>
      </c>
      <c r="C38" s="335"/>
      <c r="D38" s="335"/>
      <c r="E38" s="335"/>
      <c r="F38" s="336"/>
      <c r="G38" s="126" t="str">
        <f>OBVEZE!C5</f>
        <v>V001</v>
      </c>
      <c r="H38" s="275">
        <f>OBVEZE!D5</f>
        <v>88027.9</v>
      </c>
      <c r="I38" s="275" t="s">
        <v>1994</v>
      </c>
      <c r="J38" s="5"/>
      <c r="K38" s="5"/>
      <c r="L38" s="5"/>
      <c r="M38" s="5"/>
      <c r="N38" s="5"/>
      <c r="O38" s="5"/>
      <c r="P38" s="5"/>
      <c r="Q38" s="5"/>
      <c r="R38" s="5"/>
      <c r="S38" s="5"/>
      <c r="T38" s="5"/>
      <c r="U38" s="5"/>
      <c r="V38" s="5"/>
      <c r="W38" s="5"/>
    </row>
    <row r="39" spans="1:23" ht="12.75" customHeight="1">
      <c r="A39" s="352"/>
      <c r="B39" s="337" t="str">
        <f>OBVEZE!B44</f>
        <v>Stanje obveza na kraju izvještajnog razdoblja (šifre V001+V002-V004) i (šifre V007+V009)</v>
      </c>
      <c r="C39" s="338"/>
      <c r="D39" s="338"/>
      <c r="E39" s="338"/>
      <c r="F39" s="339"/>
      <c r="G39" s="127" t="str">
        <f>OBVEZE!C44</f>
        <v>V006</v>
      </c>
      <c r="H39" s="275" t="s">
        <v>1994</v>
      </c>
      <c r="I39" s="275">
        <f>OBVEZE!D44</f>
        <v>93167.869999999879</v>
      </c>
      <c r="J39" s="5"/>
      <c r="K39" s="5"/>
      <c r="L39" s="5"/>
      <c r="M39" s="5"/>
      <c r="N39" s="5"/>
      <c r="O39" s="5"/>
      <c r="P39" s="5"/>
      <c r="Q39" s="5"/>
      <c r="R39" s="5"/>
      <c r="S39" s="5"/>
      <c r="T39" s="5"/>
      <c r="U39" s="5"/>
      <c r="V39" s="5"/>
      <c r="W39" s="5"/>
    </row>
    <row r="40" spans="1:23" ht="12.75" customHeight="1">
      <c r="A40" s="352"/>
      <c r="B40" s="337" t="str">
        <f>OBVEZE!B45</f>
        <v>Stanje dospjelih obveza na kraju izvještajnog razdoblja (šifre V008+D23+D24 + 'D dio 25,26' + D27)</v>
      </c>
      <c r="C40" s="338"/>
      <c r="D40" s="338"/>
      <c r="E40" s="338"/>
      <c r="F40" s="339"/>
      <c r="G40" s="127" t="str">
        <f>OBVEZE!C45</f>
        <v>V007</v>
      </c>
      <c r="H40" s="275" t="s">
        <v>1994</v>
      </c>
      <c r="I40" s="275">
        <f>OBVEZE!D45</f>
        <v>10.6</v>
      </c>
      <c r="J40" s="5"/>
      <c r="K40" s="5"/>
      <c r="L40" s="5"/>
      <c r="M40" s="5"/>
      <c r="N40" s="5"/>
      <c r="O40" s="5"/>
      <c r="P40" s="5"/>
      <c r="Q40" s="5"/>
      <c r="R40" s="5"/>
      <c r="S40" s="5"/>
      <c r="T40" s="5"/>
      <c r="U40" s="5"/>
      <c r="V40" s="5"/>
      <c r="W40" s="5"/>
    </row>
    <row r="41" spans="1:23" ht="12.75" customHeight="1">
      <c r="A41" s="353"/>
      <c r="B41" s="340" t="str">
        <f>OBVEZE!B104</f>
        <v>Stanje nedospjelih obveza na kraju izvještajnog razdoblja (šifre V010 + ND23 + ND24 + 'ND dio 25,26' + ND27)</v>
      </c>
      <c r="C41" s="341"/>
      <c r="D41" s="341"/>
      <c r="E41" s="341"/>
      <c r="F41" s="342"/>
      <c r="G41" s="128" t="str">
        <f>OBVEZE!C104</f>
        <v>V009</v>
      </c>
      <c r="H41" s="276" t="s">
        <v>1994</v>
      </c>
      <c r="I41" s="276">
        <f>OBVEZE!D104</f>
        <v>93157.27</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46" t="s">
        <v>1995</v>
      </c>
      <c r="F44" s="346"/>
      <c r="G44" s="229"/>
      <c r="H44" s="347" t="s">
        <v>1996</v>
      </c>
      <c r="I44" s="347"/>
      <c r="J44" s="5"/>
      <c r="K44" s="5"/>
      <c r="L44" s="5"/>
      <c r="M44" s="5"/>
      <c r="N44" s="5"/>
      <c r="O44" s="5"/>
      <c r="P44" s="5"/>
      <c r="Q44" s="5"/>
      <c r="R44" s="5"/>
      <c r="S44" s="5"/>
      <c r="T44" s="5"/>
      <c r="U44" s="5"/>
      <c r="V44" s="5"/>
      <c r="W44" s="5"/>
    </row>
    <row r="45" spans="1:23" ht="12.75" customHeight="1">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X1052"/>
  <sheetViews>
    <sheetView showGridLines="0" topLeftCell="A634" zoomScaleNormal="100" workbookViewId="0">
      <selection activeCell="H138" sqref="H138"/>
    </sheetView>
  </sheetViews>
  <sheetFormatPr defaultColWidth="14.42578125" defaultRowHeight="15" customHeight="1"/>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c r="A1" s="268" t="s">
        <v>0</v>
      </c>
      <c r="B1" s="324" t="s">
        <v>1</v>
      </c>
      <c r="C1" s="268" t="s">
        <v>2</v>
      </c>
      <c r="D1" s="325" t="s">
        <v>3</v>
      </c>
      <c r="E1" s="268" t="s">
        <v>4</v>
      </c>
      <c r="F1" s="326" t="s">
        <v>5</v>
      </c>
    </row>
    <row r="2" spans="1:24" s="174" customFormat="1" ht="50.1" customHeight="1">
      <c r="A2" s="370" t="s">
        <v>6</v>
      </c>
      <c r="B2" s="371"/>
      <c r="C2" s="371"/>
      <c r="D2" s="371"/>
      <c r="E2" s="371"/>
      <c r="F2" s="371"/>
    </row>
    <row r="3" spans="1:24" s="174" customFormat="1" ht="48">
      <c r="A3" s="303" t="s">
        <v>7</v>
      </c>
      <c r="B3" s="304" t="s">
        <v>8</v>
      </c>
      <c r="C3" s="305" t="s">
        <v>9</v>
      </c>
      <c r="D3" s="304" t="s">
        <v>10</v>
      </c>
      <c r="E3" s="304" t="s">
        <v>11</v>
      </c>
      <c r="F3" s="306"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72" t="s">
        <v>14</v>
      </c>
      <c r="B5" s="373"/>
      <c r="C5" s="166"/>
      <c r="D5" s="52"/>
      <c r="E5" s="52"/>
      <c r="F5" s="44"/>
    </row>
    <row r="6" spans="1:24" ht="12.75" customHeight="1">
      <c r="A6" s="63">
        <v>6</v>
      </c>
      <c r="B6" s="220" t="s">
        <v>15</v>
      </c>
      <c r="C6" s="247" t="s">
        <v>16</v>
      </c>
      <c r="D6" s="60">
        <f>D7+D43+D49+D82+D106+D125+D134+D140</f>
        <v>1051755.8500000001</v>
      </c>
      <c r="E6" s="60">
        <f>E7+E43+E49+E82+E106+E125+E134+E140</f>
        <v>1115955.06</v>
      </c>
      <c r="F6" s="45">
        <f t="shared" ref="F6:F132" si="0">IF(D6&lt;&gt;0,IF(E6/D6&gt;=100,"&gt;&gt;100",E6/D6*100),"-")</f>
        <v>106.10400312962366</v>
      </c>
    </row>
    <row r="7" spans="1:24" ht="12.75" customHeight="1">
      <c r="A7" s="63">
        <v>61</v>
      </c>
      <c r="B7" s="220" t="s">
        <v>17</v>
      </c>
      <c r="C7" s="247" t="s">
        <v>18</v>
      </c>
      <c r="D7" s="60">
        <f>D8+D17+D23+D29+D36+D39</f>
        <v>0</v>
      </c>
      <c r="E7" s="60">
        <f>E8+E17+E23+E29+E36+E39</f>
        <v>0</v>
      </c>
      <c r="F7" s="45" t="str">
        <f t="shared" si="0"/>
        <v>-</v>
      </c>
    </row>
    <row r="8" spans="1:24" ht="12.75" customHeight="1">
      <c r="A8" s="63">
        <v>611</v>
      </c>
      <c r="B8" s="220" t="s">
        <v>19</v>
      </c>
      <c r="C8" s="247" t="s">
        <v>20</v>
      </c>
      <c r="D8" s="60">
        <f>SUM(D9:D14)-D15-D16</f>
        <v>0</v>
      </c>
      <c r="E8" s="60">
        <f>SUM(E9:E14)-E15-E16</f>
        <v>0</v>
      </c>
      <c r="F8" s="45" t="str">
        <f t="shared" si="0"/>
        <v>-</v>
      </c>
    </row>
    <row r="9" spans="1:24" ht="12.75" customHeight="1">
      <c r="A9" s="63">
        <v>6111</v>
      </c>
      <c r="B9" s="65" t="s">
        <v>21</v>
      </c>
      <c r="C9" s="247" t="s">
        <v>22</v>
      </c>
      <c r="D9" s="194">
        <v>0</v>
      </c>
      <c r="E9" s="194"/>
      <c r="F9" s="45" t="str">
        <f t="shared" si="0"/>
        <v>-</v>
      </c>
    </row>
    <row r="10" spans="1:24" ht="12.75" customHeight="1">
      <c r="A10" s="63">
        <v>6112</v>
      </c>
      <c r="B10" s="65" t="s">
        <v>23</v>
      </c>
      <c r="C10" s="247" t="s">
        <v>24</v>
      </c>
      <c r="D10" s="194">
        <v>0</v>
      </c>
      <c r="E10" s="194"/>
      <c r="F10" s="45" t="str">
        <f t="shared" si="0"/>
        <v>-</v>
      </c>
    </row>
    <row r="11" spans="1:24" ht="12.75" customHeight="1">
      <c r="A11" s="63">
        <v>6113</v>
      </c>
      <c r="B11" s="65" t="s">
        <v>25</v>
      </c>
      <c r="C11" s="247" t="s">
        <v>26</v>
      </c>
      <c r="D11" s="194">
        <v>0</v>
      </c>
      <c r="E11" s="194"/>
      <c r="F11" s="45" t="str">
        <f t="shared" si="0"/>
        <v>-</v>
      </c>
    </row>
    <row r="12" spans="1:24" ht="12.75" customHeight="1">
      <c r="A12" s="63">
        <v>6114</v>
      </c>
      <c r="B12" s="65" t="s">
        <v>27</v>
      </c>
      <c r="C12" s="247" t="s">
        <v>28</v>
      </c>
      <c r="D12" s="194">
        <v>0</v>
      </c>
      <c r="E12" s="194"/>
      <c r="F12" s="45" t="str">
        <f t="shared" si="0"/>
        <v>-</v>
      </c>
    </row>
    <row r="13" spans="1:24" ht="12.75" customHeight="1">
      <c r="A13" s="63">
        <v>6115</v>
      </c>
      <c r="B13" s="65" t="s">
        <v>29</v>
      </c>
      <c r="C13" s="247" t="s">
        <v>30</v>
      </c>
      <c r="D13" s="194">
        <v>0</v>
      </c>
      <c r="E13" s="194"/>
      <c r="F13" s="45" t="str">
        <f t="shared" si="0"/>
        <v>-</v>
      </c>
    </row>
    <row r="14" spans="1:24" ht="12.75" customHeight="1">
      <c r="A14" s="63">
        <v>6116</v>
      </c>
      <c r="B14" s="65" t="s">
        <v>31</v>
      </c>
      <c r="C14" s="247" t="s">
        <v>32</v>
      </c>
      <c r="D14" s="194">
        <v>0</v>
      </c>
      <c r="E14" s="194"/>
      <c r="F14" s="45" t="str">
        <f t="shared" si="0"/>
        <v>-</v>
      </c>
    </row>
    <row r="15" spans="1:24" ht="12.75" customHeight="1">
      <c r="A15" s="63">
        <v>6117</v>
      </c>
      <c r="B15" s="220" t="s">
        <v>33</v>
      </c>
      <c r="C15" s="247" t="s">
        <v>34</v>
      </c>
      <c r="D15" s="194">
        <v>0</v>
      </c>
      <c r="E15" s="194"/>
      <c r="F15" s="45" t="str">
        <f t="shared" si="0"/>
        <v>-</v>
      </c>
    </row>
    <row r="16" spans="1:24" ht="12.75" customHeight="1">
      <c r="A16" s="63">
        <v>6119</v>
      </c>
      <c r="B16" s="220" t="s">
        <v>35</v>
      </c>
      <c r="C16" s="247" t="s">
        <v>36</v>
      </c>
      <c r="D16" s="194">
        <v>0</v>
      </c>
      <c r="E16" s="194"/>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c r="F18" s="45" t="str">
        <f t="shared" si="0"/>
        <v>-</v>
      </c>
    </row>
    <row r="19" spans="1:6" ht="12.75" customHeight="1">
      <c r="A19" s="63">
        <v>6122</v>
      </c>
      <c r="B19" s="64" t="s">
        <v>41</v>
      </c>
      <c r="C19" s="247" t="s">
        <v>42</v>
      </c>
      <c r="D19" s="194">
        <v>0</v>
      </c>
      <c r="E19" s="194"/>
      <c r="F19" s="45" t="str">
        <f t="shared" si="0"/>
        <v>-</v>
      </c>
    </row>
    <row r="20" spans="1:6" ht="12.75" customHeight="1">
      <c r="A20" s="63">
        <v>6123</v>
      </c>
      <c r="B20" s="183" t="s">
        <v>43</v>
      </c>
      <c r="C20" s="247" t="s">
        <v>44</v>
      </c>
      <c r="D20" s="194">
        <v>0</v>
      </c>
      <c r="E20" s="194"/>
      <c r="F20" s="45" t="str">
        <f t="shared" si="0"/>
        <v>-</v>
      </c>
    </row>
    <row r="21" spans="1:6" ht="12.75" customHeight="1">
      <c r="A21" s="63">
        <v>6124</v>
      </c>
      <c r="B21" s="64" t="s">
        <v>45</v>
      </c>
      <c r="C21" s="247" t="s">
        <v>46</v>
      </c>
      <c r="D21" s="194">
        <v>0</v>
      </c>
      <c r="E21" s="194"/>
      <c r="F21" s="45" t="str">
        <f t="shared" si="0"/>
        <v>-</v>
      </c>
    </row>
    <row r="22" spans="1:6" ht="12.75" customHeight="1">
      <c r="A22" s="63">
        <v>6125</v>
      </c>
      <c r="B22" s="64" t="s">
        <v>47</v>
      </c>
      <c r="C22" s="247" t="s">
        <v>48</v>
      </c>
      <c r="D22" s="194">
        <v>0</v>
      </c>
      <c r="E22" s="194"/>
      <c r="F22" s="45" t="str">
        <f t="shared" si="0"/>
        <v>-</v>
      </c>
    </row>
    <row r="23" spans="1:6" ht="12.75" customHeight="1">
      <c r="A23" s="63">
        <v>613</v>
      </c>
      <c r="B23" s="220" t="s">
        <v>49</v>
      </c>
      <c r="C23" s="247" t="s">
        <v>50</v>
      </c>
      <c r="D23" s="60">
        <f t="shared" ref="D23:E23" si="2">SUM(D24:D28)</f>
        <v>0</v>
      </c>
      <c r="E23" s="60">
        <f t="shared" si="2"/>
        <v>0</v>
      </c>
      <c r="F23" s="45" t="str">
        <f t="shared" si="0"/>
        <v>-</v>
      </c>
    </row>
    <row r="24" spans="1:6" ht="12.75" customHeight="1">
      <c r="A24" s="63">
        <v>6131</v>
      </c>
      <c r="B24" s="65" t="s">
        <v>51</v>
      </c>
      <c r="C24" s="247" t="s">
        <v>52</v>
      </c>
      <c r="D24" s="194">
        <v>0</v>
      </c>
      <c r="E24" s="194"/>
      <c r="F24" s="45" t="str">
        <f t="shared" si="0"/>
        <v>-</v>
      </c>
    </row>
    <row r="25" spans="1:6" ht="12.75" customHeight="1">
      <c r="A25" s="63">
        <v>6132</v>
      </c>
      <c r="B25" s="64" t="s">
        <v>53</v>
      </c>
      <c r="C25" s="247" t="s">
        <v>54</v>
      </c>
      <c r="D25" s="194">
        <v>0</v>
      </c>
      <c r="E25" s="194"/>
      <c r="F25" s="45" t="str">
        <f t="shared" si="0"/>
        <v>-</v>
      </c>
    </row>
    <row r="26" spans="1:6" ht="12.75" customHeight="1">
      <c r="A26" s="63">
        <v>6133</v>
      </c>
      <c r="B26" s="64" t="s">
        <v>55</v>
      </c>
      <c r="C26" s="247" t="s">
        <v>56</v>
      </c>
      <c r="D26" s="194">
        <v>0</v>
      </c>
      <c r="E26" s="194"/>
      <c r="F26" s="45" t="str">
        <f t="shared" si="0"/>
        <v>-</v>
      </c>
    </row>
    <row r="27" spans="1:6" ht="12.75" customHeight="1">
      <c r="A27" s="63">
        <v>6134</v>
      </c>
      <c r="B27" s="64" t="s">
        <v>57</v>
      </c>
      <c r="C27" s="247" t="s">
        <v>58</v>
      </c>
      <c r="D27" s="194">
        <v>0</v>
      </c>
      <c r="E27" s="194"/>
      <c r="F27" s="45" t="str">
        <f t="shared" si="0"/>
        <v>-</v>
      </c>
    </row>
    <row r="28" spans="1:6" ht="12.75" customHeight="1">
      <c r="A28" s="63">
        <v>6135</v>
      </c>
      <c r="B28" s="64" t="s">
        <v>59</v>
      </c>
      <c r="C28" s="247" t="s">
        <v>60</v>
      </c>
      <c r="D28" s="194">
        <v>0</v>
      </c>
      <c r="E28" s="194"/>
      <c r="F28" s="45" t="str">
        <f t="shared" si="0"/>
        <v>-</v>
      </c>
    </row>
    <row r="29" spans="1:6" ht="12.75" customHeight="1">
      <c r="A29" s="63">
        <v>614</v>
      </c>
      <c r="B29" s="220" t="s">
        <v>61</v>
      </c>
      <c r="C29" s="247" t="s">
        <v>62</v>
      </c>
      <c r="D29" s="60">
        <f>SUM(D30:D35)</f>
        <v>0</v>
      </c>
      <c r="E29" s="60">
        <f>SUM(E30:E35)</f>
        <v>0</v>
      </c>
      <c r="F29" s="45" t="str">
        <f t="shared" si="0"/>
        <v>-</v>
      </c>
    </row>
    <row r="30" spans="1:6" ht="12.75" customHeight="1">
      <c r="A30" s="63">
        <v>6141</v>
      </c>
      <c r="B30" s="64" t="s">
        <v>63</v>
      </c>
      <c r="C30" s="247" t="s">
        <v>64</v>
      </c>
      <c r="D30" s="194">
        <v>0</v>
      </c>
      <c r="E30" s="194"/>
      <c r="F30" s="45" t="str">
        <f t="shared" si="0"/>
        <v>-</v>
      </c>
    </row>
    <row r="31" spans="1:6" ht="12.75" customHeight="1">
      <c r="A31" s="63">
        <v>6142</v>
      </c>
      <c r="B31" s="64" t="s">
        <v>65</v>
      </c>
      <c r="C31" s="247" t="s">
        <v>66</v>
      </c>
      <c r="D31" s="194">
        <v>0</v>
      </c>
      <c r="E31" s="194"/>
      <c r="F31" s="45" t="str">
        <f t="shared" si="0"/>
        <v>-</v>
      </c>
    </row>
    <row r="32" spans="1:6" ht="12.75" customHeight="1">
      <c r="A32" s="63">
        <v>6143</v>
      </c>
      <c r="B32" s="64" t="s">
        <v>67</v>
      </c>
      <c r="C32" s="247" t="s">
        <v>68</v>
      </c>
      <c r="D32" s="194">
        <v>0</v>
      </c>
      <c r="E32" s="194"/>
      <c r="F32" s="45" t="str">
        <f t="shared" si="0"/>
        <v>-</v>
      </c>
    </row>
    <row r="33" spans="1:6" ht="12.75" customHeight="1">
      <c r="A33" s="63">
        <v>6145</v>
      </c>
      <c r="B33" s="64" t="s">
        <v>69</v>
      </c>
      <c r="C33" s="247" t="s">
        <v>70</v>
      </c>
      <c r="D33" s="194">
        <v>0</v>
      </c>
      <c r="E33" s="194"/>
      <c r="F33" s="45" t="str">
        <f t="shared" si="0"/>
        <v>-</v>
      </c>
    </row>
    <row r="34" spans="1:6" ht="12.75" customHeight="1">
      <c r="A34" s="63">
        <v>6146</v>
      </c>
      <c r="B34" s="64" t="s">
        <v>71</v>
      </c>
      <c r="C34" s="247" t="s">
        <v>72</v>
      </c>
      <c r="D34" s="194">
        <v>0</v>
      </c>
      <c r="E34" s="194"/>
      <c r="F34" s="45" t="str">
        <f t="shared" si="0"/>
        <v>-</v>
      </c>
    </row>
    <row r="35" spans="1:6" ht="12.75" customHeight="1">
      <c r="A35" s="63">
        <v>6147</v>
      </c>
      <c r="B35" s="64" t="s">
        <v>73</v>
      </c>
      <c r="C35" s="247" t="s">
        <v>74</v>
      </c>
      <c r="D35" s="194">
        <v>0</v>
      </c>
      <c r="E35" s="194"/>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c r="F37" s="45" t="str">
        <f t="shared" si="0"/>
        <v>-</v>
      </c>
    </row>
    <row r="38" spans="1:6" ht="12.75" customHeight="1">
      <c r="A38" s="63">
        <v>6152</v>
      </c>
      <c r="B38" s="64" t="s">
        <v>79</v>
      </c>
      <c r="C38" s="247" t="s">
        <v>80</v>
      </c>
      <c r="D38" s="194">
        <v>0</v>
      </c>
      <c r="E38" s="194"/>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c r="F40" s="45" t="str">
        <f t="shared" si="0"/>
        <v>-</v>
      </c>
    </row>
    <row r="41" spans="1:6" ht="12.75" customHeight="1">
      <c r="A41" s="63">
        <v>6162</v>
      </c>
      <c r="B41" s="64" t="s">
        <v>85</v>
      </c>
      <c r="C41" s="247" t="s">
        <v>86</v>
      </c>
      <c r="D41" s="194">
        <v>0</v>
      </c>
      <c r="E41" s="194"/>
      <c r="F41" s="45" t="str">
        <f t="shared" si="0"/>
        <v>-</v>
      </c>
    </row>
    <row r="42" spans="1:6" ht="12.75" customHeight="1">
      <c r="A42" s="63">
        <v>6163</v>
      </c>
      <c r="B42" s="64" t="s">
        <v>87</v>
      </c>
      <c r="C42" s="247" t="s">
        <v>88</v>
      </c>
      <c r="D42" s="194">
        <v>0</v>
      </c>
      <c r="E42" s="194"/>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c r="F45" s="45" t="str">
        <f t="shared" si="0"/>
        <v>-</v>
      </c>
    </row>
    <row r="46" spans="1:6" ht="12.75" customHeight="1">
      <c r="A46" s="63">
        <v>6212</v>
      </c>
      <c r="B46" s="64" t="s">
        <v>95</v>
      </c>
      <c r="C46" s="247" t="s">
        <v>96</v>
      </c>
      <c r="D46" s="194">
        <v>0</v>
      </c>
      <c r="E46" s="194"/>
      <c r="F46" s="45" t="str">
        <f t="shared" si="0"/>
        <v>-</v>
      </c>
    </row>
    <row r="47" spans="1:6" ht="12.75" customHeight="1">
      <c r="A47" s="63">
        <v>622</v>
      </c>
      <c r="B47" s="64" t="s">
        <v>97</v>
      </c>
      <c r="C47" s="247" t="s">
        <v>98</v>
      </c>
      <c r="D47" s="194">
        <v>0</v>
      </c>
      <c r="E47" s="194"/>
      <c r="F47" s="45" t="str">
        <f t="shared" si="0"/>
        <v>-</v>
      </c>
    </row>
    <row r="48" spans="1:6" ht="12.75" customHeight="1">
      <c r="A48" s="63">
        <v>623</v>
      </c>
      <c r="B48" s="64" t="s">
        <v>99</v>
      </c>
      <c r="C48" s="247" t="s">
        <v>100</v>
      </c>
      <c r="D48" s="194">
        <v>0</v>
      </c>
      <c r="E48" s="194"/>
      <c r="F48" s="45" t="str">
        <f t="shared" si="0"/>
        <v>-</v>
      </c>
    </row>
    <row r="49" spans="1:6" ht="24">
      <c r="A49" s="63">
        <v>63</v>
      </c>
      <c r="B49" s="65" t="s">
        <v>101</v>
      </c>
      <c r="C49" s="247" t="s">
        <v>102</v>
      </c>
      <c r="D49" s="60">
        <f>D50+D53+D58+D61+D64+D68+D71+D74+D77</f>
        <v>962083.57000000007</v>
      </c>
      <c r="E49" s="60">
        <f>E50+E53+E58+E61+E64+E68+E71+E74+E77</f>
        <v>989481.76</v>
      </c>
      <c r="F49" s="45">
        <f t="shared" si="0"/>
        <v>102.84779730725471</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c r="F51" s="45" t="str">
        <f t="shared" si="0"/>
        <v>-</v>
      </c>
    </row>
    <row r="52" spans="1:6" ht="12.75" customHeight="1">
      <c r="A52" s="63">
        <v>6312</v>
      </c>
      <c r="B52" s="65" t="s">
        <v>107</v>
      </c>
      <c r="C52" s="247" t="s">
        <v>108</v>
      </c>
      <c r="D52" s="194">
        <v>0</v>
      </c>
      <c r="E52" s="194"/>
      <c r="F52" s="45" t="str">
        <f t="shared" si="0"/>
        <v>-</v>
      </c>
    </row>
    <row r="53" spans="1:6" ht="24">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c r="F54" s="45" t="str">
        <f t="shared" si="0"/>
        <v>-</v>
      </c>
    </row>
    <row r="55" spans="1:6" ht="12.75" customHeight="1">
      <c r="A55" s="63">
        <v>6322</v>
      </c>
      <c r="B55" s="65" t="s">
        <v>113</v>
      </c>
      <c r="C55" s="247" t="s">
        <v>114</v>
      </c>
      <c r="D55" s="194">
        <v>0</v>
      </c>
      <c r="E55" s="194"/>
      <c r="F55" s="45" t="str">
        <f t="shared" si="0"/>
        <v>-</v>
      </c>
    </row>
    <row r="56" spans="1:6" ht="12.75" customHeight="1">
      <c r="A56" s="63">
        <v>6323</v>
      </c>
      <c r="B56" s="65" t="s">
        <v>115</v>
      </c>
      <c r="C56" s="247" t="s">
        <v>116</v>
      </c>
      <c r="D56" s="194">
        <v>0</v>
      </c>
      <c r="E56" s="194"/>
      <c r="F56" s="45" t="str">
        <f t="shared" si="0"/>
        <v>-</v>
      </c>
    </row>
    <row r="57" spans="1:6" ht="12.75" customHeight="1">
      <c r="A57" s="63">
        <v>6324</v>
      </c>
      <c r="B57" s="65" t="s">
        <v>117</v>
      </c>
      <c r="C57" s="247" t="s">
        <v>118</v>
      </c>
      <c r="D57" s="194">
        <v>0</v>
      </c>
      <c r="E57" s="194"/>
      <c r="F57" s="45" t="str">
        <f t="shared" si="0"/>
        <v>-</v>
      </c>
    </row>
    <row r="58" spans="1:6" ht="24">
      <c r="A58" s="63">
        <v>633</v>
      </c>
      <c r="B58" s="65" t="s">
        <v>119</v>
      </c>
      <c r="C58" s="247" t="s">
        <v>120</v>
      </c>
      <c r="D58" s="60">
        <f t="shared" ref="D58:E58" si="9">SUM(D59:D60)</f>
        <v>0</v>
      </c>
      <c r="E58" s="60">
        <f t="shared" si="9"/>
        <v>0</v>
      </c>
      <c r="F58" s="45" t="str">
        <f t="shared" si="0"/>
        <v>-</v>
      </c>
    </row>
    <row r="59" spans="1:6" ht="24">
      <c r="A59" s="63">
        <v>6331</v>
      </c>
      <c r="B59" s="65" t="s">
        <v>121</v>
      </c>
      <c r="C59" s="247" t="s">
        <v>122</v>
      </c>
      <c r="D59" s="194">
        <v>0</v>
      </c>
      <c r="E59" s="194"/>
      <c r="F59" s="45" t="str">
        <f t="shared" si="0"/>
        <v>-</v>
      </c>
    </row>
    <row r="60" spans="1:6" ht="24">
      <c r="A60" s="63">
        <v>6332</v>
      </c>
      <c r="B60" s="65" t="s">
        <v>123</v>
      </c>
      <c r="C60" s="247" t="s">
        <v>124</v>
      </c>
      <c r="D60" s="194">
        <v>0</v>
      </c>
      <c r="E60" s="194"/>
      <c r="F60" s="45" t="str">
        <f t="shared" si="0"/>
        <v>-</v>
      </c>
    </row>
    <row r="61" spans="1:6" ht="12.75" customHeight="1">
      <c r="A61" s="63">
        <v>634</v>
      </c>
      <c r="B61" s="65" t="s">
        <v>125</v>
      </c>
      <c r="C61" s="247" t="s">
        <v>126</v>
      </c>
      <c r="D61" s="60">
        <f t="shared" ref="D61:E61" si="10">SUM(D62:D63)</f>
        <v>0</v>
      </c>
      <c r="E61" s="60">
        <f t="shared" si="10"/>
        <v>0</v>
      </c>
      <c r="F61" s="45" t="str">
        <f t="shared" si="0"/>
        <v>-</v>
      </c>
    </row>
    <row r="62" spans="1:6" ht="12.75" customHeight="1">
      <c r="A62" s="63">
        <v>6341</v>
      </c>
      <c r="B62" s="65" t="s">
        <v>127</v>
      </c>
      <c r="C62" s="247" t="s">
        <v>128</v>
      </c>
      <c r="D62" s="194">
        <v>0</v>
      </c>
      <c r="E62" s="194"/>
      <c r="F62" s="45" t="str">
        <f t="shared" si="0"/>
        <v>-</v>
      </c>
    </row>
    <row r="63" spans="1:6" ht="12.75" customHeight="1">
      <c r="A63" s="63">
        <v>6342</v>
      </c>
      <c r="B63" s="65" t="s">
        <v>129</v>
      </c>
      <c r="C63" s="247" t="s">
        <v>130</v>
      </c>
      <c r="D63" s="194">
        <v>0</v>
      </c>
      <c r="E63" s="194"/>
      <c r="F63" s="45" t="str">
        <f t="shared" si="0"/>
        <v>-</v>
      </c>
    </row>
    <row r="64" spans="1:6" ht="24">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c r="F65" s="45" t="str">
        <f t="shared" si="0"/>
        <v>-</v>
      </c>
    </row>
    <row r="66" spans="1:6" ht="12.75" customHeight="1">
      <c r="A66" s="63">
        <v>6352</v>
      </c>
      <c r="B66" s="64" t="s">
        <v>135</v>
      </c>
      <c r="C66" s="247" t="s">
        <v>136</v>
      </c>
      <c r="D66" s="194">
        <v>0</v>
      </c>
      <c r="E66" s="194"/>
      <c r="F66" s="45" t="str">
        <f t="shared" si="0"/>
        <v>-</v>
      </c>
    </row>
    <row r="67" spans="1:6" ht="12.75" customHeight="1">
      <c r="A67" s="70" t="s">
        <v>137</v>
      </c>
      <c r="B67" s="65" t="s">
        <v>138</v>
      </c>
      <c r="C67" s="277" t="s">
        <v>137</v>
      </c>
      <c r="D67" s="192"/>
      <c r="E67" s="192"/>
      <c r="F67" s="71" t="str">
        <f t="shared" si="0"/>
        <v>-</v>
      </c>
    </row>
    <row r="68" spans="1:6" ht="24">
      <c r="A68" s="63" t="s">
        <v>139</v>
      </c>
      <c r="B68" s="183" t="s">
        <v>140</v>
      </c>
      <c r="C68" s="247" t="s">
        <v>139</v>
      </c>
      <c r="D68" s="60">
        <f t="shared" ref="D68:E68" si="11">SUM(D69:D70)</f>
        <v>951214.66</v>
      </c>
      <c r="E68" s="60">
        <f t="shared" si="11"/>
        <v>989481.76</v>
      </c>
      <c r="F68" s="45">
        <f t="shared" si="0"/>
        <v>104.02297205974516</v>
      </c>
    </row>
    <row r="69" spans="1:6" ht="12.75" customHeight="1">
      <c r="A69" s="63" t="s">
        <v>141</v>
      </c>
      <c r="B69" s="64" t="s">
        <v>142</v>
      </c>
      <c r="C69" s="247" t="s">
        <v>141</v>
      </c>
      <c r="D69" s="194">
        <v>937921.67</v>
      </c>
      <c r="E69" s="194">
        <v>983805.56</v>
      </c>
      <c r="F69" s="45">
        <f t="shared" si="0"/>
        <v>104.89208123318016</v>
      </c>
    </row>
    <row r="70" spans="1:6" ht="24">
      <c r="A70" s="63" t="s">
        <v>143</v>
      </c>
      <c r="B70" s="64" t="s">
        <v>144</v>
      </c>
      <c r="C70" s="247" t="s">
        <v>143</v>
      </c>
      <c r="D70" s="194">
        <v>13292.99</v>
      </c>
      <c r="E70" s="194">
        <v>5676.2</v>
      </c>
      <c r="F70" s="45">
        <f t="shared" si="0"/>
        <v>42.700701648011467</v>
      </c>
    </row>
    <row r="71" spans="1:6" ht="24">
      <c r="A71" s="63" t="s">
        <v>145</v>
      </c>
      <c r="B71" s="65" t="s">
        <v>146</v>
      </c>
      <c r="C71" s="248" t="s">
        <v>145</v>
      </c>
      <c r="D71" s="60">
        <f t="shared" ref="D71:E71" si="12">SUM(D72:D73)</f>
        <v>0</v>
      </c>
      <c r="E71" s="60">
        <f t="shared" si="12"/>
        <v>0</v>
      </c>
      <c r="F71" s="45" t="str">
        <f t="shared" si="0"/>
        <v>-</v>
      </c>
    </row>
    <row r="72" spans="1:6" ht="24">
      <c r="A72" s="63" t="s">
        <v>147</v>
      </c>
      <c r="B72" s="65" t="s">
        <v>148</v>
      </c>
      <c r="C72" s="248" t="s">
        <v>147</v>
      </c>
      <c r="D72" s="194">
        <v>0</v>
      </c>
      <c r="E72" s="194"/>
      <c r="F72" s="45" t="str">
        <f t="shared" si="0"/>
        <v>-</v>
      </c>
    </row>
    <row r="73" spans="1:6" ht="24">
      <c r="A73" s="63" t="s">
        <v>149</v>
      </c>
      <c r="B73" s="65" t="s">
        <v>150</v>
      </c>
      <c r="C73" s="248" t="s">
        <v>149</v>
      </c>
      <c r="D73" s="194">
        <v>0</v>
      </c>
      <c r="E73" s="194"/>
      <c r="F73" s="45" t="str">
        <f t="shared" si="0"/>
        <v>-</v>
      </c>
    </row>
    <row r="74" spans="1:6" ht="12.75" customHeight="1">
      <c r="A74" s="63" t="s">
        <v>151</v>
      </c>
      <c r="B74" s="65" t="s">
        <v>152</v>
      </c>
      <c r="C74" s="247" t="s">
        <v>151</v>
      </c>
      <c r="D74" s="60">
        <f t="shared" ref="D74:E74" si="13">SUM(D75:D76)</f>
        <v>10868.91</v>
      </c>
      <c r="E74" s="60">
        <f t="shared" si="13"/>
        <v>0</v>
      </c>
      <c r="F74" s="45">
        <f t="shared" si="0"/>
        <v>0</v>
      </c>
    </row>
    <row r="75" spans="1:6" ht="12.75" customHeight="1">
      <c r="A75" s="63" t="s">
        <v>153</v>
      </c>
      <c r="B75" s="65" t="s">
        <v>154</v>
      </c>
      <c r="C75" s="247" t="s">
        <v>153</v>
      </c>
      <c r="D75" s="194">
        <v>10868.91</v>
      </c>
      <c r="E75" s="194"/>
      <c r="F75" s="45">
        <f t="shared" si="0"/>
        <v>0</v>
      </c>
    </row>
    <row r="76" spans="1:6" ht="12.75" customHeight="1">
      <c r="A76" s="63" t="s">
        <v>155</v>
      </c>
      <c r="B76" s="65" t="s">
        <v>156</v>
      </c>
      <c r="C76" s="247" t="s">
        <v>155</v>
      </c>
      <c r="D76" s="194">
        <v>0</v>
      </c>
      <c r="E76" s="194"/>
      <c r="F76" s="45" t="str">
        <f t="shared" si="0"/>
        <v>-</v>
      </c>
    </row>
    <row r="77" spans="1:6" ht="24">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c r="F78" s="45" t="str">
        <f t="shared" si="0"/>
        <v>-</v>
      </c>
    </row>
    <row r="79" spans="1:6" ht="12.75" customHeight="1">
      <c r="A79" s="63">
        <v>6392</v>
      </c>
      <c r="B79" s="64" t="s">
        <v>161</v>
      </c>
      <c r="C79" s="247" t="s">
        <v>162</v>
      </c>
      <c r="D79" s="194">
        <v>0</v>
      </c>
      <c r="E79" s="194"/>
      <c r="F79" s="45" t="str">
        <f t="shared" si="0"/>
        <v>-</v>
      </c>
    </row>
    <row r="80" spans="1:6" ht="24">
      <c r="A80" s="63">
        <v>6393</v>
      </c>
      <c r="B80" s="64" t="s">
        <v>163</v>
      </c>
      <c r="C80" s="247" t="s">
        <v>164</v>
      </c>
      <c r="D80" s="194">
        <v>0</v>
      </c>
      <c r="E80" s="194"/>
      <c r="F80" s="45" t="str">
        <f t="shared" si="0"/>
        <v>-</v>
      </c>
    </row>
    <row r="81" spans="1:6" ht="24">
      <c r="A81" s="63">
        <v>6394</v>
      </c>
      <c r="B81" s="64" t="s">
        <v>165</v>
      </c>
      <c r="C81" s="247" t="s">
        <v>166</v>
      </c>
      <c r="D81" s="194">
        <v>0</v>
      </c>
      <c r="E81" s="194"/>
      <c r="F81" s="45" t="str">
        <f t="shared" si="0"/>
        <v>-</v>
      </c>
    </row>
    <row r="82" spans="1:6" ht="12.75" customHeight="1">
      <c r="A82" s="63">
        <v>64</v>
      </c>
      <c r="B82" s="64" t="s">
        <v>167</v>
      </c>
      <c r="C82" s="247" t="s">
        <v>168</v>
      </c>
      <c r="D82" s="60">
        <f t="shared" ref="D82:E82" si="15">D83+D91+D98</f>
        <v>4.2699999999999996</v>
      </c>
      <c r="E82" s="60">
        <f t="shared" si="15"/>
        <v>1.52</v>
      </c>
      <c r="F82" s="45">
        <f t="shared" si="0"/>
        <v>35.597189695550355</v>
      </c>
    </row>
    <row r="83" spans="1:6" ht="12.75" customHeight="1">
      <c r="A83" s="63">
        <v>641</v>
      </c>
      <c r="B83" s="64" t="s">
        <v>169</v>
      </c>
      <c r="C83" s="247" t="s">
        <v>170</v>
      </c>
      <c r="D83" s="60">
        <f t="shared" ref="D83:E83" si="16">SUM(D84:D90)</f>
        <v>4.2699999999999996</v>
      </c>
      <c r="E83" s="60">
        <f t="shared" si="16"/>
        <v>1.52</v>
      </c>
      <c r="F83" s="45">
        <f t="shared" si="0"/>
        <v>35.597189695550355</v>
      </c>
    </row>
    <row r="84" spans="1:6" ht="12.75" customHeight="1">
      <c r="A84" s="63">
        <v>6412</v>
      </c>
      <c r="B84" s="64" t="s">
        <v>171</v>
      </c>
      <c r="C84" s="247" t="s">
        <v>172</v>
      </c>
      <c r="D84" s="194">
        <v>0</v>
      </c>
      <c r="E84" s="194"/>
      <c r="F84" s="45" t="str">
        <f t="shared" si="0"/>
        <v>-</v>
      </c>
    </row>
    <row r="85" spans="1:6" ht="12.75" customHeight="1">
      <c r="A85" s="63">
        <v>6413</v>
      </c>
      <c r="B85" s="64" t="s">
        <v>173</v>
      </c>
      <c r="C85" s="247" t="s">
        <v>174</v>
      </c>
      <c r="D85" s="194">
        <v>4.2699999999999996</v>
      </c>
      <c r="E85" s="194">
        <v>1.52</v>
      </c>
      <c r="F85" s="45">
        <f t="shared" si="0"/>
        <v>35.597189695550355</v>
      </c>
    </row>
    <row r="86" spans="1:6" ht="12.75" customHeight="1">
      <c r="A86" s="63">
        <v>6414</v>
      </c>
      <c r="B86" s="64" t="s">
        <v>175</v>
      </c>
      <c r="C86" s="247" t="s">
        <v>176</v>
      </c>
      <c r="D86" s="194">
        <v>0</v>
      </c>
      <c r="E86" s="194"/>
      <c r="F86" s="45" t="str">
        <f t="shared" si="0"/>
        <v>-</v>
      </c>
    </row>
    <row r="87" spans="1:6" ht="12.75" customHeight="1">
      <c r="A87" s="63">
        <v>6415</v>
      </c>
      <c r="B87" s="64" t="s">
        <v>177</v>
      </c>
      <c r="C87" s="247" t="s">
        <v>178</v>
      </c>
      <c r="D87" s="194">
        <v>0</v>
      </c>
      <c r="E87" s="194"/>
      <c r="F87" s="45" t="str">
        <f t="shared" si="0"/>
        <v>-</v>
      </c>
    </row>
    <row r="88" spans="1:6" ht="12.75" customHeight="1">
      <c r="A88" s="63">
        <v>6416</v>
      </c>
      <c r="B88" s="64" t="s">
        <v>179</v>
      </c>
      <c r="C88" s="247" t="s">
        <v>180</v>
      </c>
      <c r="D88" s="194">
        <v>0</v>
      </c>
      <c r="E88" s="194"/>
      <c r="F88" s="45" t="str">
        <f t="shared" si="0"/>
        <v>-</v>
      </c>
    </row>
    <row r="89" spans="1:6" ht="24">
      <c r="A89" s="63">
        <v>6417</v>
      </c>
      <c r="B89" s="64" t="s">
        <v>181</v>
      </c>
      <c r="C89" s="247" t="s">
        <v>182</v>
      </c>
      <c r="D89" s="194">
        <v>0</v>
      </c>
      <c r="E89" s="194"/>
      <c r="F89" s="45" t="str">
        <f t="shared" si="0"/>
        <v>-</v>
      </c>
    </row>
    <row r="90" spans="1:6" ht="12.75" customHeight="1">
      <c r="A90" s="63">
        <v>6419</v>
      </c>
      <c r="B90" s="64" t="s">
        <v>183</v>
      </c>
      <c r="C90" s="247" t="s">
        <v>184</v>
      </c>
      <c r="D90" s="194">
        <v>0</v>
      </c>
      <c r="E90" s="194"/>
      <c r="F90" s="45" t="str">
        <f t="shared" si="0"/>
        <v>-</v>
      </c>
    </row>
    <row r="91" spans="1:6" ht="12.75" customHeight="1">
      <c r="A91" s="63">
        <v>642</v>
      </c>
      <c r="B91" s="64" t="s">
        <v>185</v>
      </c>
      <c r="C91" s="247" t="s">
        <v>186</v>
      </c>
      <c r="D91" s="60">
        <f t="shared" ref="D91:E91" si="17">SUM(D92:D97)</f>
        <v>0</v>
      </c>
      <c r="E91" s="60">
        <f t="shared" si="17"/>
        <v>0</v>
      </c>
      <c r="F91" s="45" t="str">
        <f t="shared" si="0"/>
        <v>-</v>
      </c>
    </row>
    <row r="92" spans="1:6" ht="12.75" customHeight="1">
      <c r="A92" s="63">
        <v>6421</v>
      </c>
      <c r="B92" s="64" t="s">
        <v>187</v>
      </c>
      <c r="C92" s="247" t="s">
        <v>188</v>
      </c>
      <c r="D92" s="194">
        <v>0</v>
      </c>
      <c r="E92" s="194"/>
      <c r="F92" s="45" t="str">
        <f t="shared" si="0"/>
        <v>-</v>
      </c>
    </row>
    <row r="93" spans="1:6" ht="12.75" customHeight="1">
      <c r="A93" s="63">
        <v>6422</v>
      </c>
      <c r="B93" s="64" t="s">
        <v>189</v>
      </c>
      <c r="C93" s="247" t="s">
        <v>190</v>
      </c>
      <c r="D93" s="194">
        <v>0</v>
      </c>
      <c r="E93" s="194"/>
      <c r="F93" s="45" t="str">
        <f t="shared" si="0"/>
        <v>-</v>
      </c>
    </row>
    <row r="94" spans="1:6" ht="12.75" customHeight="1">
      <c r="A94" s="63">
        <v>6423</v>
      </c>
      <c r="B94" s="64" t="s">
        <v>191</v>
      </c>
      <c r="C94" s="247" t="s">
        <v>192</v>
      </c>
      <c r="D94" s="194">
        <v>0</v>
      </c>
      <c r="E94" s="194"/>
      <c r="F94" s="45" t="str">
        <f t="shared" si="0"/>
        <v>-</v>
      </c>
    </row>
    <row r="95" spans="1:6" ht="12.75" customHeight="1">
      <c r="A95" s="63">
        <v>6424</v>
      </c>
      <c r="B95" s="64" t="s">
        <v>193</v>
      </c>
      <c r="C95" s="247" t="s">
        <v>194</v>
      </c>
      <c r="D95" s="194">
        <v>0</v>
      </c>
      <c r="E95" s="194"/>
      <c r="F95" s="45" t="str">
        <f t="shared" si="0"/>
        <v>-</v>
      </c>
    </row>
    <row r="96" spans="1:6" ht="24">
      <c r="A96" s="63" t="s">
        <v>195</v>
      </c>
      <c r="B96" s="65" t="s">
        <v>196</v>
      </c>
      <c r="C96" s="247" t="s">
        <v>195</v>
      </c>
      <c r="D96" s="194">
        <v>0</v>
      </c>
      <c r="E96" s="194"/>
      <c r="F96" s="45" t="str">
        <f t="shared" si="0"/>
        <v>-</v>
      </c>
    </row>
    <row r="97" spans="1:6" ht="12.75" customHeight="1">
      <c r="A97" s="63">
        <v>6429</v>
      </c>
      <c r="B97" s="65" t="s">
        <v>197</v>
      </c>
      <c r="C97" s="247" t="s">
        <v>198</v>
      </c>
      <c r="D97" s="194">
        <v>0</v>
      </c>
      <c r="E97" s="194"/>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4">
      <c r="A99" s="63">
        <v>6431</v>
      </c>
      <c r="B99" s="65" t="s">
        <v>201</v>
      </c>
      <c r="C99" s="247" t="s">
        <v>202</v>
      </c>
      <c r="D99" s="194">
        <v>0</v>
      </c>
      <c r="E99" s="194"/>
      <c r="F99" s="45" t="str">
        <f t="shared" si="0"/>
        <v>-</v>
      </c>
    </row>
    <row r="100" spans="1:6" ht="24">
      <c r="A100" s="63">
        <v>6432</v>
      </c>
      <c r="B100" s="182" t="s">
        <v>203</v>
      </c>
      <c r="C100" s="247" t="s">
        <v>204</v>
      </c>
      <c r="D100" s="194">
        <v>0</v>
      </c>
      <c r="E100" s="194"/>
      <c r="F100" s="45" t="str">
        <f t="shared" si="0"/>
        <v>-</v>
      </c>
    </row>
    <row r="101" spans="1:6" ht="24">
      <c r="A101" s="63">
        <v>6433</v>
      </c>
      <c r="B101" s="182" t="s">
        <v>205</v>
      </c>
      <c r="C101" s="247" t="s">
        <v>206</v>
      </c>
      <c r="D101" s="194">
        <v>0</v>
      </c>
      <c r="E101" s="194"/>
      <c r="F101" s="45" t="str">
        <f t="shared" si="0"/>
        <v>-</v>
      </c>
    </row>
    <row r="102" spans="1:6" ht="24">
      <c r="A102" s="63">
        <v>6434</v>
      </c>
      <c r="B102" s="65" t="s">
        <v>207</v>
      </c>
      <c r="C102" s="247" t="s">
        <v>208</v>
      </c>
      <c r="D102" s="194">
        <v>0</v>
      </c>
      <c r="E102" s="194"/>
      <c r="F102" s="45" t="str">
        <f t="shared" si="0"/>
        <v>-</v>
      </c>
    </row>
    <row r="103" spans="1:6" ht="24">
      <c r="A103" s="63">
        <v>6435</v>
      </c>
      <c r="B103" s="182" t="s">
        <v>209</v>
      </c>
      <c r="C103" s="247" t="s">
        <v>210</v>
      </c>
      <c r="D103" s="194">
        <v>0</v>
      </c>
      <c r="E103" s="194"/>
      <c r="F103" s="45" t="str">
        <f t="shared" si="0"/>
        <v>-</v>
      </c>
    </row>
    <row r="104" spans="1:6" ht="24">
      <c r="A104" s="63">
        <v>6436</v>
      </c>
      <c r="B104" s="182" t="s">
        <v>211</v>
      </c>
      <c r="C104" s="247" t="s">
        <v>212</v>
      </c>
      <c r="D104" s="194">
        <v>0</v>
      </c>
      <c r="E104" s="194"/>
      <c r="F104" s="45" t="str">
        <f t="shared" si="0"/>
        <v>-</v>
      </c>
    </row>
    <row r="105" spans="1:6" ht="12.75" customHeight="1">
      <c r="A105" s="63">
        <v>6437</v>
      </c>
      <c r="B105" s="64" t="s">
        <v>213</v>
      </c>
      <c r="C105" s="247" t="s">
        <v>214</v>
      </c>
      <c r="D105" s="194">
        <v>0</v>
      </c>
      <c r="E105" s="194"/>
      <c r="F105" s="45" t="str">
        <f t="shared" si="0"/>
        <v>-</v>
      </c>
    </row>
    <row r="106" spans="1:6" ht="24">
      <c r="A106" s="63">
        <v>65</v>
      </c>
      <c r="B106" s="220" t="s">
        <v>215</v>
      </c>
      <c r="C106" s="247" t="s">
        <v>216</v>
      </c>
      <c r="D106" s="60">
        <f>D107+D112+D120+D124</f>
        <v>35752.370000000003</v>
      </c>
      <c r="E106" s="60">
        <f>E107+E112+E120+E124</f>
        <v>30256.98</v>
      </c>
      <c r="F106" s="45">
        <f t="shared" si="0"/>
        <v>84.629298701037158</v>
      </c>
    </row>
    <row r="107" spans="1:6" ht="12.75" customHeight="1">
      <c r="A107" s="63">
        <v>651</v>
      </c>
      <c r="B107" s="64" t="s">
        <v>217</v>
      </c>
      <c r="C107" s="247" t="s">
        <v>218</v>
      </c>
      <c r="D107" s="60">
        <f t="shared" ref="D107:E107" si="19">SUM(D108:D111)</f>
        <v>0</v>
      </c>
      <c r="E107" s="60">
        <f t="shared" si="19"/>
        <v>0</v>
      </c>
      <c r="F107" s="45" t="str">
        <f t="shared" si="0"/>
        <v>-</v>
      </c>
    </row>
    <row r="108" spans="1:6" ht="12.75" customHeight="1">
      <c r="A108" s="63">
        <v>6511</v>
      </c>
      <c r="B108" s="64" t="s">
        <v>219</v>
      </c>
      <c r="C108" s="247" t="s">
        <v>220</v>
      </c>
      <c r="D108" s="194">
        <v>0</v>
      </c>
      <c r="E108" s="194"/>
      <c r="F108" s="45" t="str">
        <f t="shared" si="0"/>
        <v>-</v>
      </c>
    </row>
    <row r="109" spans="1:6" ht="12.75" customHeight="1">
      <c r="A109" s="63">
        <v>6512</v>
      </c>
      <c r="B109" s="64" t="s">
        <v>221</v>
      </c>
      <c r="C109" s="247" t="s">
        <v>222</v>
      </c>
      <c r="D109" s="194">
        <v>0</v>
      </c>
      <c r="E109" s="194"/>
      <c r="F109" s="45" t="str">
        <f t="shared" si="0"/>
        <v>-</v>
      </c>
    </row>
    <row r="110" spans="1:6" ht="12.75" customHeight="1">
      <c r="A110" s="63">
        <v>6513</v>
      </c>
      <c r="B110" s="64" t="s">
        <v>223</v>
      </c>
      <c r="C110" s="247" t="s">
        <v>224</v>
      </c>
      <c r="D110" s="194">
        <v>0</v>
      </c>
      <c r="E110" s="194"/>
      <c r="F110" s="45" t="str">
        <f t="shared" si="0"/>
        <v>-</v>
      </c>
    </row>
    <row r="111" spans="1:6" ht="12.75" customHeight="1">
      <c r="A111" s="63">
        <v>6514</v>
      </c>
      <c r="B111" s="64" t="s">
        <v>225</v>
      </c>
      <c r="C111" s="247" t="s">
        <v>226</v>
      </c>
      <c r="D111" s="194">
        <v>0</v>
      </c>
      <c r="E111" s="194"/>
      <c r="F111" s="45" t="str">
        <f t="shared" si="0"/>
        <v>-</v>
      </c>
    </row>
    <row r="112" spans="1:6" ht="12.75" customHeight="1">
      <c r="A112" s="63">
        <v>652</v>
      </c>
      <c r="B112" s="64" t="s">
        <v>227</v>
      </c>
      <c r="C112" s="247" t="s">
        <v>228</v>
      </c>
      <c r="D112" s="60">
        <f t="shared" ref="D112:E112" si="20">SUM(D113:D119)</f>
        <v>35752.370000000003</v>
      </c>
      <c r="E112" s="60">
        <f t="shared" si="20"/>
        <v>30256.98</v>
      </c>
      <c r="F112" s="45">
        <f t="shared" si="0"/>
        <v>84.629298701037158</v>
      </c>
    </row>
    <row r="113" spans="1:6" ht="12.75" customHeight="1">
      <c r="A113" s="63">
        <v>6521</v>
      </c>
      <c r="B113" s="64" t="s">
        <v>229</v>
      </c>
      <c r="C113" s="247" t="s">
        <v>230</v>
      </c>
      <c r="D113" s="194">
        <v>0</v>
      </c>
      <c r="E113" s="194"/>
      <c r="F113" s="45" t="str">
        <f t="shared" si="0"/>
        <v>-</v>
      </c>
    </row>
    <row r="114" spans="1:6" ht="12.75" customHeight="1">
      <c r="A114" s="63">
        <v>6522</v>
      </c>
      <c r="B114" s="64" t="s">
        <v>231</v>
      </c>
      <c r="C114" s="247" t="s">
        <v>232</v>
      </c>
      <c r="D114" s="194">
        <v>0</v>
      </c>
      <c r="E114" s="194"/>
      <c r="F114" s="45" t="str">
        <f t="shared" si="0"/>
        <v>-</v>
      </c>
    </row>
    <row r="115" spans="1:6" ht="12.75" customHeight="1">
      <c r="A115" s="63">
        <v>6524</v>
      </c>
      <c r="B115" s="64" t="s">
        <v>233</v>
      </c>
      <c r="C115" s="247" t="s">
        <v>234</v>
      </c>
      <c r="D115" s="194">
        <v>0</v>
      </c>
      <c r="E115" s="194"/>
      <c r="F115" s="45" t="str">
        <f t="shared" si="0"/>
        <v>-</v>
      </c>
    </row>
    <row r="116" spans="1:6" ht="12.75" customHeight="1">
      <c r="A116" s="63">
        <v>6525</v>
      </c>
      <c r="B116" s="64" t="s">
        <v>235</v>
      </c>
      <c r="C116" s="247" t="s">
        <v>236</v>
      </c>
      <c r="D116" s="194">
        <v>0</v>
      </c>
      <c r="E116" s="194"/>
      <c r="F116" s="45" t="str">
        <f t="shared" si="0"/>
        <v>-</v>
      </c>
    </row>
    <row r="117" spans="1:6" ht="12.75" customHeight="1">
      <c r="A117" s="63">
        <v>6526</v>
      </c>
      <c r="B117" s="64" t="s">
        <v>237</v>
      </c>
      <c r="C117" s="247" t="s">
        <v>238</v>
      </c>
      <c r="D117" s="194">
        <v>35752.370000000003</v>
      </c>
      <c r="E117" s="194">
        <v>30256.98</v>
      </c>
      <c r="F117" s="45">
        <f t="shared" si="0"/>
        <v>84.629298701037158</v>
      </c>
    </row>
    <row r="118" spans="1:6" ht="12.75" customHeight="1">
      <c r="A118" s="63">
        <v>6527</v>
      </c>
      <c r="B118" s="64" t="s">
        <v>239</v>
      </c>
      <c r="C118" s="247" t="s">
        <v>240</v>
      </c>
      <c r="D118" s="194">
        <v>0</v>
      </c>
      <c r="E118" s="194"/>
      <c r="F118" s="45" t="str">
        <f t="shared" si="0"/>
        <v>-</v>
      </c>
    </row>
    <row r="119" spans="1:6" ht="24">
      <c r="A119" s="63" t="s">
        <v>241</v>
      </c>
      <c r="B119" s="183" t="s">
        <v>242</v>
      </c>
      <c r="C119" s="247" t="s">
        <v>241</v>
      </c>
      <c r="D119" s="194">
        <v>0</v>
      </c>
      <c r="E119" s="194"/>
      <c r="F119" s="45" t="str">
        <f t="shared" si="0"/>
        <v>-</v>
      </c>
    </row>
    <row r="120" spans="1:6" ht="12.75" customHeight="1">
      <c r="A120" s="63">
        <v>653</v>
      </c>
      <c r="B120" s="64" t="s">
        <v>243</v>
      </c>
      <c r="C120" s="247" t="s">
        <v>244</v>
      </c>
      <c r="D120" s="60">
        <f t="shared" ref="D120:E120" si="21">SUM(D121:D123)</f>
        <v>0</v>
      </c>
      <c r="E120" s="60">
        <f t="shared" si="21"/>
        <v>0</v>
      </c>
      <c r="F120" s="45" t="str">
        <f t="shared" si="0"/>
        <v>-</v>
      </c>
    </row>
    <row r="121" spans="1:6" ht="12.75" customHeight="1">
      <c r="A121" s="63">
        <v>6531</v>
      </c>
      <c r="B121" s="64" t="s">
        <v>245</v>
      </c>
      <c r="C121" s="247" t="s">
        <v>246</v>
      </c>
      <c r="D121" s="194">
        <v>0</v>
      </c>
      <c r="E121" s="194"/>
      <c r="F121" s="45" t="str">
        <f t="shared" si="0"/>
        <v>-</v>
      </c>
    </row>
    <row r="122" spans="1:6" ht="12.75" customHeight="1">
      <c r="A122" s="63">
        <v>6532</v>
      </c>
      <c r="B122" s="64" t="s">
        <v>247</v>
      </c>
      <c r="C122" s="247" t="s">
        <v>248</v>
      </c>
      <c r="D122" s="194">
        <v>0</v>
      </c>
      <c r="E122" s="194"/>
      <c r="F122" s="45" t="str">
        <f t="shared" si="0"/>
        <v>-</v>
      </c>
    </row>
    <row r="123" spans="1:6" ht="12.75" customHeight="1">
      <c r="A123" s="63">
        <v>6533</v>
      </c>
      <c r="B123" s="64" t="s">
        <v>249</v>
      </c>
      <c r="C123" s="247" t="s">
        <v>250</v>
      </c>
      <c r="D123" s="194">
        <v>0</v>
      </c>
      <c r="E123" s="194"/>
      <c r="F123" s="45" t="str">
        <f t="shared" si="0"/>
        <v>-</v>
      </c>
    </row>
    <row r="124" spans="1:6" ht="12.75" customHeight="1">
      <c r="A124" s="70" t="s">
        <v>251</v>
      </c>
      <c r="B124" s="65" t="s">
        <v>252</v>
      </c>
      <c r="C124" s="277" t="s">
        <v>251</v>
      </c>
      <c r="D124" s="192"/>
      <c r="E124" s="192"/>
      <c r="F124" s="71" t="str">
        <f t="shared" si="0"/>
        <v>-</v>
      </c>
    </row>
    <row r="125" spans="1:6" ht="24">
      <c r="A125" s="63">
        <v>66</v>
      </c>
      <c r="B125" s="182" t="s">
        <v>253</v>
      </c>
      <c r="C125" s="247" t="s">
        <v>254</v>
      </c>
      <c r="D125" s="60">
        <f t="shared" ref="D125:E125" si="22">D126+D129</f>
        <v>6444.08</v>
      </c>
      <c r="E125" s="60">
        <f t="shared" si="22"/>
        <v>3753.66</v>
      </c>
      <c r="F125" s="45">
        <f t="shared" si="0"/>
        <v>58.249742399225333</v>
      </c>
    </row>
    <row r="126" spans="1:6" ht="12.75" customHeight="1">
      <c r="A126" s="63">
        <v>661</v>
      </c>
      <c r="B126" s="65" t="s">
        <v>255</v>
      </c>
      <c r="C126" s="247" t="s">
        <v>256</v>
      </c>
      <c r="D126" s="60">
        <f t="shared" ref="D126:E126" si="23">SUM(D127:D128)</f>
        <v>1567</v>
      </c>
      <c r="E126" s="60">
        <f t="shared" si="23"/>
        <v>1837</v>
      </c>
      <c r="F126" s="45">
        <f t="shared" si="0"/>
        <v>117.23037651563497</v>
      </c>
    </row>
    <row r="127" spans="1:6" ht="12.75" customHeight="1">
      <c r="A127" s="63">
        <v>6614</v>
      </c>
      <c r="B127" s="65" t="s">
        <v>257</v>
      </c>
      <c r="C127" s="247" t="s">
        <v>258</v>
      </c>
      <c r="D127" s="194">
        <v>1567</v>
      </c>
      <c r="E127" s="194">
        <v>1837</v>
      </c>
      <c r="F127" s="45">
        <f t="shared" si="0"/>
        <v>117.23037651563497</v>
      </c>
    </row>
    <row r="128" spans="1:6" ht="12.75" customHeight="1">
      <c r="A128" s="63">
        <v>6615</v>
      </c>
      <c r="B128" s="65" t="s">
        <v>259</v>
      </c>
      <c r="C128" s="247" t="s">
        <v>260</v>
      </c>
      <c r="D128" s="194">
        <v>0</v>
      </c>
      <c r="E128" s="194"/>
      <c r="F128" s="45" t="str">
        <f t="shared" si="0"/>
        <v>-</v>
      </c>
    </row>
    <row r="129" spans="1:6" ht="36">
      <c r="A129" s="63">
        <v>663</v>
      </c>
      <c r="B129" s="182" t="s">
        <v>261</v>
      </c>
      <c r="C129" s="247" t="s">
        <v>262</v>
      </c>
      <c r="D129" s="60">
        <f t="shared" ref="D129:E129" si="24">SUM(D130:D133)</f>
        <v>4877.08</v>
      </c>
      <c r="E129" s="60">
        <f t="shared" si="24"/>
        <v>1916.66</v>
      </c>
      <c r="F129" s="45">
        <f t="shared" si="0"/>
        <v>39.299334847900795</v>
      </c>
    </row>
    <row r="130" spans="1:6" ht="12.75" customHeight="1">
      <c r="A130" s="63">
        <v>6631</v>
      </c>
      <c r="B130" s="65" t="s">
        <v>263</v>
      </c>
      <c r="C130" s="247" t="s">
        <v>264</v>
      </c>
      <c r="D130" s="194">
        <v>3487.08</v>
      </c>
      <c r="E130" s="194">
        <v>1591.66</v>
      </c>
      <c r="F130" s="45">
        <f t="shared" si="0"/>
        <v>45.644493387017221</v>
      </c>
    </row>
    <row r="131" spans="1:6" ht="12.75" customHeight="1">
      <c r="A131" s="63">
        <v>6632</v>
      </c>
      <c r="B131" s="182" t="s">
        <v>265</v>
      </c>
      <c r="C131" s="247" t="s">
        <v>266</v>
      </c>
      <c r="D131" s="194">
        <v>1390</v>
      </c>
      <c r="E131" s="194">
        <v>325</v>
      </c>
      <c r="F131" s="45">
        <f t="shared" si="0"/>
        <v>23.381294964028775</v>
      </c>
    </row>
    <row r="132" spans="1:6" ht="24">
      <c r="A132" s="63" t="s">
        <v>267</v>
      </c>
      <c r="B132" s="182" t="s">
        <v>268</v>
      </c>
      <c r="C132" s="248" t="s">
        <v>267</v>
      </c>
      <c r="D132" s="194">
        <v>0</v>
      </c>
      <c r="E132" s="194"/>
      <c r="F132" s="45" t="str">
        <f t="shared" si="0"/>
        <v>-</v>
      </c>
    </row>
    <row r="133" spans="1:6" ht="24">
      <c r="A133" s="63" t="s">
        <v>269</v>
      </c>
      <c r="B133" s="182" t="s">
        <v>270</v>
      </c>
      <c r="C133" s="248" t="s">
        <v>269</v>
      </c>
      <c r="D133" s="194">
        <v>0</v>
      </c>
      <c r="E133" s="194"/>
      <c r="F133" s="45" t="str">
        <f>IF(D133&lt;&gt;0,IF(E133/D133&gt;=100,"&gt;&gt;100",E133/D133*100),"-")</f>
        <v>-</v>
      </c>
    </row>
    <row r="134" spans="1:6" ht="24">
      <c r="A134" s="63">
        <v>67</v>
      </c>
      <c r="B134" s="182" t="s">
        <v>271</v>
      </c>
      <c r="C134" s="247" t="s">
        <v>272</v>
      </c>
      <c r="D134" s="60">
        <f t="shared" ref="D134:E134" si="25">D135+D139</f>
        <v>47424.36</v>
      </c>
      <c r="E134" s="60">
        <f t="shared" si="25"/>
        <v>92461.14</v>
      </c>
      <c r="F134" s="45">
        <f t="shared" ref="F134:F229" si="26">IF(D134&lt;&gt;0,IF(E134/D134&gt;=100,"&gt;&gt;100",E134/D134*100),"-")</f>
        <v>194.96549874368364</v>
      </c>
    </row>
    <row r="135" spans="1:6" ht="24">
      <c r="A135" s="63">
        <v>671</v>
      </c>
      <c r="B135" s="182" t="s">
        <v>273</v>
      </c>
      <c r="C135" s="247" t="s">
        <v>274</v>
      </c>
      <c r="D135" s="60">
        <f t="shared" ref="D135:E135" si="27">SUM(D136:D138)</f>
        <v>47424.36</v>
      </c>
      <c r="E135" s="60">
        <f t="shared" si="27"/>
        <v>92461.14</v>
      </c>
      <c r="F135" s="45">
        <f t="shared" si="26"/>
        <v>194.96549874368364</v>
      </c>
    </row>
    <row r="136" spans="1:6" ht="12.75" customHeight="1">
      <c r="A136" s="63">
        <v>6711</v>
      </c>
      <c r="B136" s="65" t="s">
        <v>275</v>
      </c>
      <c r="C136" s="247" t="s">
        <v>276</v>
      </c>
      <c r="D136" s="194">
        <v>47424.36</v>
      </c>
      <c r="E136" s="194">
        <v>73508.36</v>
      </c>
      <c r="F136" s="45">
        <f t="shared" si="26"/>
        <v>155.00126938982413</v>
      </c>
    </row>
    <row r="137" spans="1:6" ht="24">
      <c r="A137" s="63">
        <v>6712</v>
      </c>
      <c r="B137" s="182" t="s">
        <v>277</v>
      </c>
      <c r="C137" s="247" t="s">
        <v>278</v>
      </c>
      <c r="D137" s="194">
        <v>0</v>
      </c>
      <c r="E137" s="194">
        <v>18952.78</v>
      </c>
      <c r="F137" s="45" t="str">
        <f t="shared" si="26"/>
        <v>-</v>
      </c>
    </row>
    <row r="138" spans="1:6" ht="24">
      <c r="A138" s="63" t="s">
        <v>279</v>
      </c>
      <c r="B138" s="65" t="s">
        <v>280</v>
      </c>
      <c r="C138" s="247" t="s">
        <v>279</v>
      </c>
      <c r="D138" s="194">
        <v>0</v>
      </c>
      <c r="E138" s="194"/>
      <c r="F138" s="45" t="str">
        <f t="shared" si="26"/>
        <v>-</v>
      </c>
    </row>
    <row r="139" spans="1:6" ht="12.75" customHeight="1">
      <c r="A139" s="63" t="s">
        <v>281</v>
      </c>
      <c r="B139" s="65" t="s">
        <v>282</v>
      </c>
      <c r="C139" s="247" t="s">
        <v>281</v>
      </c>
      <c r="D139" s="194">
        <v>0</v>
      </c>
      <c r="E139" s="194"/>
      <c r="F139" s="45" t="str">
        <f t="shared" si="26"/>
        <v>-</v>
      </c>
    </row>
    <row r="140" spans="1:6" ht="12.75" customHeight="1">
      <c r="A140" s="63">
        <v>68</v>
      </c>
      <c r="B140" s="65" t="s">
        <v>283</v>
      </c>
      <c r="C140" s="247" t="s">
        <v>284</v>
      </c>
      <c r="D140" s="60">
        <f t="shared" ref="D140:E140" si="28">D141+D151</f>
        <v>47.2</v>
      </c>
      <c r="E140" s="60">
        <f t="shared" si="28"/>
        <v>0</v>
      </c>
      <c r="F140" s="45">
        <f t="shared" si="26"/>
        <v>0</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c r="F142" s="45" t="str">
        <f t="shared" si="26"/>
        <v>-</v>
      </c>
    </row>
    <row r="143" spans="1:6" ht="12.75" customHeight="1">
      <c r="A143" s="63">
        <v>6812</v>
      </c>
      <c r="B143" s="65" t="s">
        <v>289</v>
      </c>
      <c r="C143" s="247" t="s">
        <v>290</v>
      </c>
      <c r="D143" s="194">
        <v>0</v>
      </c>
      <c r="E143" s="194"/>
      <c r="F143" s="45" t="str">
        <f t="shared" si="26"/>
        <v>-</v>
      </c>
    </row>
    <row r="144" spans="1:6" ht="12.75" customHeight="1">
      <c r="A144" s="63">
        <v>6813</v>
      </c>
      <c r="B144" s="65" t="s">
        <v>291</v>
      </c>
      <c r="C144" s="247" t="s">
        <v>292</v>
      </c>
      <c r="D144" s="194">
        <v>0</v>
      </c>
      <c r="E144" s="194"/>
      <c r="F144" s="45" t="str">
        <f t="shared" si="26"/>
        <v>-</v>
      </c>
    </row>
    <row r="145" spans="1:6" ht="12.75" customHeight="1">
      <c r="A145" s="63">
        <v>6814</v>
      </c>
      <c r="B145" s="65" t="s">
        <v>293</v>
      </c>
      <c r="C145" s="247" t="s">
        <v>294</v>
      </c>
      <c r="D145" s="194">
        <v>0</v>
      </c>
      <c r="E145" s="194"/>
      <c r="F145" s="45" t="str">
        <f t="shared" si="26"/>
        <v>-</v>
      </c>
    </row>
    <row r="146" spans="1:6" ht="12.75" customHeight="1">
      <c r="A146" s="63">
        <v>6815</v>
      </c>
      <c r="B146" s="65" t="s">
        <v>295</v>
      </c>
      <c r="C146" s="247" t="s">
        <v>296</v>
      </c>
      <c r="D146" s="194">
        <v>0</v>
      </c>
      <c r="E146" s="194"/>
      <c r="F146" s="45" t="str">
        <f t="shared" si="26"/>
        <v>-</v>
      </c>
    </row>
    <row r="147" spans="1:6" ht="12.75" customHeight="1">
      <c r="A147" s="63">
        <v>6816</v>
      </c>
      <c r="B147" s="65" t="s">
        <v>297</v>
      </c>
      <c r="C147" s="247" t="s">
        <v>298</v>
      </c>
      <c r="D147" s="194">
        <v>0</v>
      </c>
      <c r="E147" s="194"/>
      <c r="F147" s="45" t="str">
        <f t="shared" si="26"/>
        <v>-</v>
      </c>
    </row>
    <row r="148" spans="1:6" ht="12.75" customHeight="1">
      <c r="A148" s="63">
        <v>6817</v>
      </c>
      <c r="B148" s="65" t="s">
        <v>299</v>
      </c>
      <c r="C148" s="247" t="s">
        <v>300</v>
      </c>
      <c r="D148" s="194">
        <v>0</v>
      </c>
      <c r="E148" s="194"/>
      <c r="F148" s="45" t="str">
        <f t="shared" si="26"/>
        <v>-</v>
      </c>
    </row>
    <row r="149" spans="1:6" ht="12.75" customHeight="1">
      <c r="A149" s="63">
        <v>6818</v>
      </c>
      <c r="B149" s="64" t="s">
        <v>301</v>
      </c>
      <c r="C149" s="247" t="s">
        <v>302</v>
      </c>
      <c r="D149" s="194">
        <v>0</v>
      </c>
      <c r="E149" s="194"/>
      <c r="F149" s="45" t="str">
        <f t="shared" si="26"/>
        <v>-</v>
      </c>
    </row>
    <row r="150" spans="1:6" ht="12.75" customHeight="1">
      <c r="A150" s="63">
        <v>6819</v>
      </c>
      <c r="B150" s="64" t="s">
        <v>303</v>
      </c>
      <c r="C150" s="247" t="s">
        <v>304</v>
      </c>
      <c r="D150" s="194">
        <v>0</v>
      </c>
      <c r="E150" s="194"/>
      <c r="F150" s="45" t="str">
        <f t="shared" si="26"/>
        <v>-</v>
      </c>
    </row>
    <row r="151" spans="1:6" ht="12.75" customHeight="1">
      <c r="A151" s="63">
        <v>683</v>
      </c>
      <c r="B151" s="64" t="s">
        <v>305</v>
      </c>
      <c r="C151" s="247" t="s">
        <v>306</v>
      </c>
      <c r="D151" s="194">
        <v>47.2</v>
      </c>
      <c r="E151" s="194"/>
      <c r="F151" s="45">
        <f t="shared" si="26"/>
        <v>0</v>
      </c>
    </row>
    <row r="152" spans="1:6" ht="12.75" customHeight="1">
      <c r="A152" s="63">
        <v>3</v>
      </c>
      <c r="B152" s="64" t="s">
        <v>307</v>
      </c>
      <c r="C152" s="247" t="s">
        <v>13</v>
      </c>
      <c r="D152" s="60">
        <f>D153+D164+D202+D221+D230+D262+D273</f>
        <v>1047710.4099999999</v>
      </c>
      <c r="E152" s="60">
        <f>E153+E164+E202+E221+E230+E262+E273</f>
        <v>1167471.71</v>
      </c>
      <c r="F152" s="45">
        <f t="shared" si="26"/>
        <v>111.4307635828492</v>
      </c>
    </row>
    <row r="153" spans="1:6" ht="12.75" customHeight="1">
      <c r="A153" s="63">
        <v>31</v>
      </c>
      <c r="B153" s="64" t="s">
        <v>308</v>
      </c>
      <c r="C153" s="247" t="s">
        <v>3</v>
      </c>
      <c r="D153" s="60">
        <f t="shared" ref="D153:E153" si="30">D154+D159+D160</f>
        <v>897923.14</v>
      </c>
      <c r="E153" s="60">
        <f t="shared" si="30"/>
        <v>1036376.6699999999</v>
      </c>
      <c r="F153" s="45">
        <f t="shared" si="26"/>
        <v>115.41930749217578</v>
      </c>
    </row>
    <row r="154" spans="1:6" ht="12.75" customHeight="1">
      <c r="A154" s="63">
        <v>311</v>
      </c>
      <c r="B154" s="64" t="s">
        <v>309</v>
      </c>
      <c r="C154" s="247" t="s">
        <v>310</v>
      </c>
      <c r="D154" s="60">
        <f t="shared" ref="D154:E154" si="31">SUM(D155:D158)</f>
        <v>742885.54</v>
      </c>
      <c r="E154" s="60">
        <f t="shared" si="31"/>
        <v>864675.15999999992</v>
      </c>
      <c r="F154" s="45">
        <f t="shared" si="26"/>
        <v>116.39412984132116</v>
      </c>
    </row>
    <row r="155" spans="1:6" ht="12.75" customHeight="1">
      <c r="A155" s="63">
        <v>3111</v>
      </c>
      <c r="B155" s="64" t="s">
        <v>311</v>
      </c>
      <c r="C155" s="247" t="s">
        <v>312</v>
      </c>
      <c r="D155" s="194">
        <v>731864.4</v>
      </c>
      <c r="E155" s="194">
        <v>847025.95</v>
      </c>
      <c r="F155" s="45">
        <f t="shared" si="26"/>
        <v>115.73536709805805</v>
      </c>
    </row>
    <row r="156" spans="1:6" ht="12.75" customHeight="1">
      <c r="A156" s="63">
        <v>3112</v>
      </c>
      <c r="B156" s="64" t="s">
        <v>313</v>
      </c>
      <c r="C156" s="247" t="s">
        <v>314</v>
      </c>
      <c r="D156" s="194">
        <v>0</v>
      </c>
      <c r="E156" s="194"/>
      <c r="F156" s="45" t="str">
        <f t="shared" si="26"/>
        <v>-</v>
      </c>
    </row>
    <row r="157" spans="1:6" ht="12.75" customHeight="1">
      <c r="A157" s="63">
        <v>3113</v>
      </c>
      <c r="B157" s="65" t="s">
        <v>315</v>
      </c>
      <c r="C157" s="247" t="s">
        <v>316</v>
      </c>
      <c r="D157" s="194">
        <v>9801.11</v>
      </c>
      <c r="E157" s="194">
        <v>16013.71</v>
      </c>
      <c r="F157" s="45">
        <f t="shared" si="26"/>
        <v>163.3866980372631</v>
      </c>
    </row>
    <row r="158" spans="1:6" ht="12.75" customHeight="1">
      <c r="A158" s="63">
        <v>3114</v>
      </c>
      <c r="B158" s="65" t="s">
        <v>317</v>
      </c>
      <c r="C158" s="247" t="s">
        <v>318</v>
      </c>
      <c r="D158" s="194">
        <v>1220.03</v>
      </c>
      <c r="E158" s="194">
        <v>1635.5</v>
      </c>
      <c r="F158" s="45">
        <f t="shared" si="26"/>
        <v>134.05408063736138</v>
      </c>
    </row>
    <row r="159" spans="1:6" ht="12.75" customHeight="1">
      <c r="A159" s="63">
        <v>312</v>
      </c>
      <c r="B159" s="65" t="s">
        <v>319</v>
      </c>
      <c r="C159" s="247" t="s">
        <v>320</v>
      </c>
      <c r="D159" s="194">
        <v>34627.629999999997</v>
      </c>
      <c r="E159" s="194">
        <v>30944.5</v>
      </c>
      <c r="F159" s="45">
        <f t="shared" si="26"/>
        <v>89.363609348950547</v>
      </c>
    </row>
    <row r="160" spans="1:6" ht="12.75" customHeight="1">
      <c r="A160" s="63">
        <v>313</v>
      </c>
      <c r="B160" s="65" t="s">
        <v>321</v>
      </c>
      <c r="C160" s="247" t="s">
        <v>322</v>
      </c>
      <c r="D160" s="60">
        <f t="shared" ref="D160:E160" si="32">SUM(D161:D163)</f>
        <v>120409.97</v>
      </c>
      <c r="E160" s="60">
        <f t="shared" si="32"/>
        <v>140757.01</v>
      </c>
      <c r="F160" s="45">
        <f t="shared" si="26"/>
        <v>116.89813559458572</v>
      </c>
    </row>
    <row r="161" spans="1:6" ht="12.75" customHeight="1">
      <c r="A161" s="63">
        <v>3131</v>
      </c>
      <c r="B161" s="65" t="s">
        <v>323</v>
      </c>
      <c r="C161" s="247" t="s">
        <v>324</v>
      </c>
      <c r="D161" s="194">
        <v>0</v>
      </c>
      <c r="E161" s="194"/>
      <c r="F161" s="45" t="str">
        <f t="shared" si="26"/>
        <v>-</v>
      </c>
    </row>
    <row r="162" spans="1:6" ht="12.75" customHeight="1">
      <c r="A162" s="63">
        <v>3132</v>
      </c>
      <c r="B162" s="65" t="s">
        <v>325</v>
      </c>
      <c r="C162" s="247" t="s">
        <v>326</v>
      </c>
      <c r="D162" s="194">
        <v>120409.97</v>
      </c>
      <c r="E162" s="194">
        <v>140757.01</v>
      </c>
      <c r="F162" s="45">
        <f t="shared" si="26"/>
        <v>116.89813559458572</v>
      </c>
    </row>
    <row r="163" spans="1:6" ht="12.75" customHeight="1">
      <c r="A163" s="63">
        <v>3133</v>
      </c>
      <c r="B163" s="64" t="s">
        <v>327</v>
      </c>
      <c r="C163" s="247" t="s">
        <v>328</v>
      </c>
      <c r="D163" s="194">
        <v>0</v>
      </c>
      <c r="E163" s="194"/>
      <c r="F163" s="45" t="str">
        <f t="shared" si="26"/>
        <v>-</v>
      </c>
    </row>
    <row r="164" spans="1:6" ht="12.75" customHeight="1">
      <c r="A164" s="70">
        <v>32</v>
      </c>
      <c r="B164" s="65" t="s">
        <v>329</v>
      </c>
      <c r="C164" s="247" t="s">
        <v>330</v>
      </c>
      <c r="D164" s="60">
        <f>D165+D170+D178+D188+D189+D194</f>
        <v>142527.38</v>
      </c>
      <c r="E164" s="60">
        <f>E165+E170+E178+E188+E189+E194</f>
        <v>124596.52</v>
      </c>
      <c r="F164" s="45">
        <f t="shared" si="26"/>
        <v>87.419357599922208</v>
      </c>
    </row>
    <row r="165" spans="1:6" ht="12.75" customHeight="1">
      <c r="A165" s="63">
        <v>321</v>
      </c>
      <c r="B165" s="64" t="s">
        <v>331</v>
      </c>
      <c r="C165" s="247" t="s">
        <v>332</v>
      </c>
      <c r="D165" s="60">
        <f t="shared" ref="D165:E165" si="33">SUM(D166:D169)</f>
        <v>25894.23</v>
      </c>
      <c r="E165" s="60">
        <f t="shared" si="33"/>
        <v>22329.78</v>
      </c>
      <c r="F165" s="45">
        <f t="shared" si="26"/>
        <v>86.234578128023117</v>
      </c>
    </row>
    <row r="166" spans="1:6" ht="12.75" customHeight="1">
      <c r="A166" s="63">
        <v>3211</v>
      </c>
      <c r="B166" s="64" t="s">
        <v>333</v>
      </c>
      <c r="C166" s="247" t="s">
        <v>334</v>
      </c>
      <c r="D166" s="194">
        <v>7360.6</v>
      </c>
      <c r="E166" s="194">
        <v>5388.9</v>
      </c>
      <c r="F166" s="45">
        <f t="shared" si="26"/>
        <v>73.212781566720096</v>
      </c>
    </row>
    <row r="167" spans="1:6" ht="12.75" customHeight="1">
      <c r="A167" s="63">
        <v>3212</v>
      </c>
      <c r="B167" s="64" t="s">
        <v>335</v>
      </c>
      <c r="C167" s="247" t="s">
        <v>336</v>
      </c>
      <c r="D167" s="194">
        <v>16741.82</v>
      </c>
      <c r="E167" s="194">
        <v>16459.73</v>
      </c>
      <c r="F167" s="45">
        <f t="shared" si="26"/>
        <v>98.315057741631435</v>
      </c>
    </row>
    <row r="168" spans="1:6" ht="12.75" customHeight="1">
      <c r="A168" s="63">
        <v>3213</v>
      </c>
      <c r="B168" s="64" t="s">
        <v>337</v>
      </c>
      <c r="C168" s="247" t="s">
        <v>338</v>
      </c>
      <c r="D168" s="194">
        <v>1791.81</v>
      </c>
      <c r="E168" s="194">
        <v>296.5</v>
      </c>
      <c r="F168" s="45">
        <f t="shared" si="26"/>
        <v>16.547513408229666</v>
      </c>
    </row>
    <row r="169" spans="1:6" ht="12.75" customHeight="1">
      <c r="A169" s="63">
        <v>3214</v>
      </c>
      <c r="B169" s="64" t="s">
        <v>339</v>
      </c>
      <c r="C169" s="247" t="s">
        <v>340</v>
      </c>
      <c r="D169" s="194">
        <v>0</v>
      </c>
      <c r="E169" s="194">
        <v>184.65</v>
      </c>
      <c r="F169" s="45" t="str">
        <f t="shared" si="26"/>
        <v>-</v>
      </c>
    </row>
    <row r="170" spans="1:6" ht="12.75" customHeight="1">
      <c r="A170" s="63">
        <v>322</v>
      </c>
      <c r="B170" s="64" t="s">
        <v>341</v>
      </c>
      <c r="C170" s="247" t="s">
        <v>342</v>
      </c>
      <c r="D170" s="60">
        <f t="shared" ref="D170:E170" si="34">SUM(D171:D177)</f>
        <v>81417.87000000001</v>
      </c>
      <c r="E170" s="60">
        <f t="shared" si="34"/>
        <v>74587.649999999994</v>
      </c>
      <c r="F170" s="45">
        <f t="shared" si="26"/>
        <v>91.610908023017529</v>
      </c>
    </row>
    <row r="171" spans="1:6" ht="12.75" customHeight="1">
      <c r="A171" s="63">
        <v>3221</v>
      </c>
      <c r="B171" s="64" t="s">
        <v>343</v>
      </c>
      <c r="C171" s="247" t="s">
        <v>344</v>
      </c>
      <c r="D171" s="194">
        <v>15018.23</v>
      </c>
      <c r="E171" s="194">
        <v>13107.64</v>
      </c>
      <c r="F171" s="45">
        <f t="shared" si="26"/>
        <v>87.278194567535579</v>
      </c>
    </row>
    <row r="172" spans="1:6" ht="12.75" customHeight="1">
      <c r="A172" s="63">
        <v>3222</v>
      </c>
      <c r="B172" s="64" t="s">
        <v>345</v>
      </c>
      <c r="C172" s="247" t="s">
        <v>346</v>
      </c>
      <c r="D172" s="194">
        <v>44994.400000000001</v>
      </c>
      <c r="E172" s="194">
        <v>45224.5</v>
      </c>
      <c r="F172" s="45">
        <f t="shared" si="26"/>
        <v>100.51139697384563</v>
      </c>
    </row>
    <row r="173" spans="1:6" ht="12.75" customHeight="1">
      <c r="A173" s="63">
        <v>3223</v>
      </c>
      <c r="B173" s="65" t="s">
        <v>347</v>
      </c>
      <c r="C173" s="247" t="s">
        <v>348</v>
      </c>
      <c r="D173" s="194">
        <v>16107.66</v>
      </c>
      <c r="E173" s="194">
        <v>12826.31</v>
      </c>
      <c r="F173" s="45">
        <f t="shared" si="26"/>
        <v>79.628636313406162</v>
      </c>
    </row>
    <row r="174" spans="1:6" ht="12.75" customHeight="1">
      <c r="A174" s="63">
        <v>3224</v>
      </c>
      <c r="B174" s="65" t="s">
        <v>349</v>
      </c>
      <c r="C174" s="247" t="s">
        <v>350</v>
      </c>
      <c r="D174" s="194">
        <v>4267.7700000000004</v>
      </c>
      <c r="E174" s="194">
        <v>1956.01</v>
      </c>
      <c r="F174" s="45">
        <f t="shared" si="26"/>
        <v>45.832132471993567</v>
      </c>
    </row>
    <row r="175" spans="1:6" ht="12.75" customHeight="1">
      <c r="A175" s="63">
        <v>3225</v>
      </c>
      <c r="B175" s="65" t="s">
        <v>351</v>
      </c>
      <c r="C175" s="247" t="s">
        <v>352</v>
      </c>
      <c r="D175" s="194">
        <v>966.83</v>
      </c>
      <c r="E175" s="194">
        <v>1384.31</v>
      </c>
      <c r="F175" s="45">
        <f t="shared" si="26"/>
        <v>143.18029022682373</v>
      </c>
    </row>
    <row r="176" spans="1:6" ht="12.75" customHeight="1">
      <c r="A176" s="63">
        <v>3226</v>
      </c>
      <c r="B176" s="65" t="s">
        <v>353</v>
      </c>
      <c r="C176" s="247" t="s">
        <v>354</v>
      </c>
      <c r="D176" s="194">
        <v>0</v>
      </c>
      <c r="E176" s="194">
        <v>0</v>
      </c>
      <c r="F176" s="45" t="str">
        <f t="shared" si="26"/>
        <v>-</v>
      </c>
    </row>
    <row r="177" spans="1:6" ht="12.75" customHeight="1">
      <c r="A177" s="63">
        <v>3227</v>
      </c>
      <c r="B177" s="65" t="s">
        <v>355</v>
      </c>
      <c r="C177" s="247" t="s">
        <v>356</v>
      </c>
      <c r="D177" s="194">
        <v>62.98</v>
      </c>
      <c r="E177" s="194">
        <v>88.88</v>
      </c>
      <c r="F177" s="45">
        <f t="shared" si="26"/>
        <v>141.12416640203239</v>
      </c>
    </row>
    <row r="178" spans="1:6" ht="12.75" customHeight="1">
      <c r="A178" s="63">
        <v>323</v>
      </c>
      <c r="B178" s="65" t="s">
        <v>357</v>
      </c>
      <c r="C178" s="247" t="s">
        <v>358</v>
      </c>
      <c r="D178" s="60">
        <f t="shared" ref="D178:E178" si="35">SUM(D179:D187)</f>
        <v>30990.66</v>
      </c>
      <c r="E178" s="60">
        <f t="shared" si="35"/>
        <v>22348.07</v>
      </c>
      <c r="F178" s="45">
        <f t="shared" si="26"/>
        <v>72.112275117729013</v>
      </c>
    </row>
    <row r="179" spans="1:6" ht="12.75" customHeight="1">
      <c r="A179" s="63">
        <v>3231</v>
      </c>
      <c r="B179" s="65" t="s">
        <v>359</v>
      </c>
      <c r="C179" s="247" t="s">
        <v>360</v>
      </c>
      <c r="D179" s="194">
        <v>1676.73</v>
      </c>
      <c r="E179" s="194">
        <v>1033.95</v>
      </c>
      <c r="F179" s="45">
        <f t="shared" si="26"/>
        <v>61.664668730207019</v>
      </c>
    </row>
    <row r="180" spans="1:6" ht="12.75" customHeight="1">
      <c r="A180" s="63">
        <v>3232</v>
      </c>
      <c r="B180" s="65" t="s">
        <v>361</v>
      </c>
      <c r="C180" s="247" t="s">
        <v>362</v>
      </c>
      <c r="D180" s="194">
        <v>2373.6</v>
      </c>
      <c r="E180" s="194">
        <v>3631.52</v>
      </c>
      <c r="F180" s="45">
        <f t="shared" si="26"/>
        <v>152.99629255139874</v>
      </c>
    </row>
    <row r="181" spans="1:6" ht="12.75" customHeight="1">
      <c r="A181" s="63">
        <v>3233</v>
      </c>
      <c r="B181" s="65" t="s">
        <v>363</v>
      </c>
      <c r="C181" s="247" t="s">
        <v>364</v>
      </c>
      <c r="D181" s="194">
        <v>722.5</v>
      </c>
      <c r="E181" s="194">
        <v>0</v>
      </c>
      <c r="F181" s="45">
        <f t="shared" si="26"/>
        <v>0</v>
      </c>
    </row>
    <row r="182" spans="1:6" ht="12.75" customHeight="1">
      <c r="A182" s="63">
        <v>3234</v>
      </c>
      <c r="B182" s="65" t="s">
        <v>365</v>
      </c>
      <c r="C182" s="247" t="s">
        <v>366</v>
      </c>
      <c r="D182" s="194">
        <v>4010.57</v>
      </c>
      <c r="E182" s="194">
        <v>3445.99</v>
      </c>
      <c r="F182" s="45">
        <f t="shared" si="26"/>
        <v>85.922699267186459</v>
      </c>
    </row>
    <row r="183" spans="1:6" ht="12.75" customHeight="1">
      <c r="A183" s="63">
        <v>3235</v>
      </c>
      <c r="B183" s="64" t="s">
        <v>367</v>
      </c>
      <c r="C183" s="247" t="s">
        <v>368</v>
      </c>
      <c r="D183" s="194">
        <v>1625.32</v>
      </c>
      <c r="E183" s="194">
        <v>1694.61</v>
      </c>
      <c r="F183" s="45">
        <f t="shared" si="26"/>
        <v>104.2631604853198</v>
      </c>
    </row>
    <row r="184" spans="1:6" ht="12.75" customHeight="1">
      <c r="A184" s="63">
        <v>3236</v>
      </c>
      <c r="B184" s="64" t="s">
        <v>369</v>
      </c>
      <c r="C184" s="247" t="s">
        <v>370</v>
      </c>
      <c r="D184" s="194">
        <v>587.98</v>
      </c>
      <c r="E184" s="194">
        <v>799.03</v>
      </c>
      <c r="F184" s="45">
        <f t="shared" si="26"/>
        <v>135.89407802986494</v>
      </c>
    </row>
    <row r="185" spans="1:6" ht="12.75" customHeight="1">
      <c r="A185" s="63">
        <v>3237</v>
      </c>
      <c r="B185" s="64" t="s">
        <v>371</v>
      </c>
      <c r="C185" s="247" t="s">
        <v>372</v>
      </c>
      <c r="D185" s="194">
        <v>1044.69</v>
      </c>
      <c r="E185" s="194">
        <v>586.63</v>
      </c>
      <c r="F185" s="45">
        <f t="shared" si="26"/>
        <v>56.153500081363852</v>
      </c>
    </row>
    <row r="186" spans="1:6" ht="12.75" customHeight="1">
      <c r="A186" s="63">
        <v>3238</v>
      </c>
      <c r="B186" s="64" t="s">
        <v>373</v>
      </c>
      <c r="C186" s="247" t="s">
        <v>374</v>
      </c>
      <c r="D186" s="194">
        <v>2025.37</v>
      </c>
      <c r="E186" s="194">
        <v>3552.82</v>
      </c>
      <c r="F186" s="45">
        <f t="shared" si="26"/>
        <v>175.41584994346712</v>
      </c>
    </row>
    <row r="187" spans="1:6" ht="12.75" customHeight="1">
      <c r="A187" s="63">
        <v>3239</v>
      </c>
      <c r="B187" s="64" t="s">
        <v>375</v>
      </c>
      <c r="C187" s="247" t="s">
        <v>376</v>
      </c>
      <c r="D187" s="194">
        <v>16923.900000000001</v>
      </c>
      <c r="E187" s="194">
        <v>7603.52</v>
      </c>
      <c r="F187" s="45">
        <f t="shared" si="26"/>
        <v>44.927705788854816</v>
      </c>
    </row>
    <row r="188" spans="1:6" ht="12.75" customHeight="1">
      <c r="A188" s="63">
        <v>324</v>
      </c>
      <c r="B188" s="64" t="s">
        <v>377</v>
      </c>
      <c r="C188" s="247" t="s">
        <v>378</v>
      </c>
      <c r="D188" s="194">
        <v>0</v>
      </c>
      <c r="E188" s="194"/>
      <c r="F188" s="45" t="str">
        <f t="shared" si="26"/>
        <v>-</v>
      </c>
    </row>
    <row r="189" spans="1:6" ht="24">
      <c r="A189" s="70" t="s">
        <v>379</v>
      </c>
      <c r="B189" s="65" t="s">
        <v>380</v>
      </c>
      <c r="C189" s="277" t="s">
        <v>379</v>
      </c>
      <c r="D189" s="60">
        <f>SUM(D190:D193)</f>
        <v>0</v>
      </c>
      <c r="E189" s="60">
        <f>SUM(E190:E193)</f>
        <v>0</v>
      </c>
      <c r="F189" s="45" t="str">
        <f>IF(D189&lt;&gt;0,IF(E189/D189&gt;=100,"&gt;&gt;100",E189/D189*100),"-")</f>
        <v>-</v>
      </c>
    </row>
    <row r="190" spans="1:6" ht="12.75" customHeight="1">
      <c r="A190" s="70" t="s">
        <v>381</v>
      </c>
      <c r="B190" s="65" t="s">
        <v>382</v>
      </c>
      <c r="C190" s="277" t="s">
        <v>381</v>
      </c>
      <c r="D190" s="192"/>
      <c r="E190" s="192"/>
      <c r="F190" s="71" t="str">
        <f>IF(D190&lt;&gt;0,IF(E190/D190&gt;=100,"&gt;&gt;100",E190/D190*100),"-")</f>
        <v>-</v>
      </c>
    </row>
    <row r="191" spans="1:6" ht="12.75" customHeight="1">
      <c r="A191" s="70" t="s">
        <v>383</v>
      </c>
      <c r="B191" s="65" t="s">
        <v>384</v>
      </c>
      <c r="C191" s="277" t="s">
        <v>383</v>
      </c>
      <c r="D191" s="192"/>
      <c r="E191" s="192"/>
      <c r="F191" s="71" t="str">
        <f>IF(D191&lt;&gt;0,IF(E191/D191&gt;=100,"&gt;&gt;100",E191/D191*100),"-")</f>
        <v>-</v>
      </c>
    </row>
    <row r="192" spans="1:6" ht="12.75" customHeight="1">
      <c r="A192" s="70" t="s">
        <v>385</v>
      </c>
      <c r="B192" s="65" t="s">
        <v>386</v>
      </c>
      <c r="C192" s="277" t="s">
        <v>385</v>
      </c>
      <c r="D192" s="192"/>
      <c r="E192" s="192"/>
      <c r="F192" s="71" t="str">
        <f>IF(D192&lt;&gt;0,IF(E192/D192&gt;=100,"&gt;&gt;100",E192/D192*100),"-")</f>
        <v>-</v>
      </c>
    </row>
    <row r="193" spans="1:6" ht="12.75" customHeight="1">
      <c r="A193" s="70" t="s">
        <v>387</v>
      </c>
      <c r="B193" s="65" t="s">
        <v>388</v>
      </c>
      <c r="C193" s="277" t="s">
        <v>387</v>
      </c>
      <c r="D193" s="192"/>
      <c r="E193" s="192"/>
      <c r="F193" s="71" t="str">
        <f>IF(D193&lt;&gt;0,IF(E193/D193&gt;=100,"&gt;&gt;100",E193/D193*100),"-")</f>
        <v>-</v>
      </c>
    </row>
    <row r="194" spans="1:6" ht="12.75" customHeight="1">
      <c r="A194" s="63">
        <v>329</v>
      </c>
      <c r="B194" s="64" t="s">
        <v>389</v>
      </c>
      <c r="C194" s="247" t="s">
        <v>390</v>
      </c>
      <c r="D194" s="60">
        <f t="shared" ref="D194:E194" si="36">SUM(D195:D201)</f>
        <v>4224.62</v>
      </c>
      <c r="E194" s="60">
        <f t="shared" si="36"/>
        <v>5331.0199999999995</v>
      </c>
      <c r="F194" s="45">
        <f t="shared" si="26"/>
        <v>126.18933773925227</v>
      </c>
    </row>
    <row r="195" spans="1:6" ht="12.75" customHeight="1">
      <c r="A195" s="63">
        <v>3291</v>
      </c>
      <c r="B195" s="183" t="s">
        <v>391</v>
      </c>
      <c r="C195" s="247" t="s">
        <v>392</v>
      </c>
      <c r="D195" s="194">
        <v>0</v>
      </c>
      <c r="E195" s="194"/>
      <c r="F195" s="45" t="str">
        <f t="shared" si="26"/>
        <v>-</v>
      </c>
    </row>
    <row r="196" spans="1:6" ht="12.75" customHeight="1">
      <c r="A196" s="63">
        <v>3292</v>
      </c>
      <c r="B196" s="64" t="s">
        <v>393</v>
      </c>
      <c r="C196" s="247" t="s">
        <v>394</v>
      </c>
      <c r="D196" s="194">
        <v>0</v>
      </c>
      <c r="E196" s="194"/>
      <c r="F196" s="45" t="str">
        <f t="shared" si="26"/>
        <v>-</v>
      </c>
    </row>
    <row r="197" spans="1:6" ht="12.75" customHeight="1">
      <c r="A197" s="63">
        <v>3293</v>
      </c>
      <c r="B197" s="64" t="s">
        <v>395</v>
      </c>
      <c r="C197" s="247" t="s">
        <v>396</v>
      </c>
      <c r="D197" s="194">
        <v>91.16</v>
      </c>
      <c r="E197" s="194">
        <v>29.99</v>
      </c>
      <c r="F197" s="45">
        <f t="shared" si="26"/>
        <v>32.898200965335676</v>
      </c>
    </row>
    <row r="198" spans="1:6" ht="12.75" customHeight="1">
      <c r="A198" s="63">
        <v>3294</v>
      </c>
      <c r="B198" s="64" t="s">
        <v>397</v>
      </c>
      <c r="C198" s="247" t="s">
        <v>398</v>
      </c>
      <c r="D198" s="194">
        <v>163.09</v>
      </c>
      <c r="E198" s="194">
        <v>235</v>
      </c>
      <c r="F198" s="45">
        <f t="shared" si="26"/>
        <v>144.09221902017291</v>
      </c>
    </row>
    <row r="199" spans="1:6" ht="12.75" customHeight="1">
      <c r="A199" s="63">
        <v>3295</v>
      </c>
      <c r="B199" s="64" t="s">
        <v>399</v>
      </c>
      <c r="C199" s="247" t="s">
        <v>400</v>
      </c>
      <c r="D199" s="194">
        <v>1814.52</v>
      </c>
      <c r="E199" s="194">
        <v>0</v>
      </c>
      <c r="F199" s="45">
        <f t="shared" si="26"/>
        <v>0</v>
      </c>
    </row>
    <row r="200" spans="1:6" ht="12.75" customHeight="1">
      <c r="A200" s="63" t="s">
        <v>401</v>
      </c>
      <c r="B200" s="64" t="s">
        <v>402</v>
      </c>
      <c r="C200" s="247" t="s">
        <v>401</v>
      </c>
      <c r="D200" s="194">
        <v>0</v>
      </c>
      <c r="E200" s="194">
        <v>0</v>
      </c>
      <c r="F200" s="45" t="str">
        <f t="shared" si="26"/>
        <v>-</v>
      </c>
    </row>
    <row r="201" spans="1:6" ht="12.75" customHeight="1">
      <c r="A201" s="63">
        <v>3299</v>
      </c>
      <c r="B201" s="64" t="s">
        <v>403</v>
      </c>
      <c r="C201" s="247" t="s">
        <v>404</v>
      </c>
      <c r="D201" s="194">
        <v>2155.85</v>
      </c>
      <c r="E201" s="194">
        <v>5066.03</v>
      </c>
      <c r="F201" s="45">
        <f t="shared" si="26"/>
        <v>234.98991117192753</v>
      </c>
    </row>
    <row r="202" spans="1:6" ht="12.75" customHeight="1">
      <c r="A202" s="63">
        <v>34</v>
      </c>
      <c r="B202" s="183" t="s">
        <v>405</v>
      </c>
      <c r="C202" s="247" t="s">
        <v>406</v>
      </c>
      <c r="D202" s="60">
        <f t="shared" ref="D202:E202" si="37">D203+D208+D216</f>
        <v>797.97</v>
      </c>
      <c r="E202" s="60">
        <f t="shared" si="37"/>
        <v>276.55</v>
      </c>
      <c r="F202" s="45">
        <f t="shared" si="26"/>
        <v>34.656691354311562</v>
      </c>
    </row>
    <row r="203" spans="1:6" ht="12.75" customHeight="1">
      <c r="A203" s="63">
        <v>341</v>
      </c>
      <c r="B203" s="64" t="s">
        <v>407</v>
      </c>
      <c r="C203" s="247" t="s">
        <v>408</v>
      </c>
      <c r="D203" s="60">
        <f t="shared" ref="D203:E203" si="38">SUM(D204:D207)</f>
        <v>0</v>
      </c>
      <c r="E203" s="60">
        <f t="shared" si="38"/>
        <v>0</v>
      </c>
      <c r="F203" s="45" t="str">
        <f t="shared" si="26"/>
        <v>-</v>
      </c>
    </row>
    <row r="204" spans="1:6" ht="12.75" customHeight="1">
      <c r="A204" s="63">
        <v>3411</v>
      </c>
      <c r="B204" s="64" t="s">
        <v>409</v>
      </c>
      <c r="C204" s="247" t="s">
        <v>410</v>
      </c>
      <c r="D204" s="194">
        <v>0</v>
      </c>
      <c r="E204" s="194"/>
      <c r="F204" s="45" t="str">
        <f t="shared" si="26"/>
        <v>-</v>
      </c>
    </row>
    <row r="205" spans="1:6" ht="12.75" customHeight="1">
      <c r="A205" s="63">
        <v>3412</v>
      </c>
      <c r="B205" s="64" t="s">
        <v>411</v>
      </c>
      <c r="C205" s="247" t="s">
        <v>412</v>
      </c>
      <c r="D205" s="194">
        <v>0</v>
      </c>
      <c r="E205" s="194"/>
      <c r="F205" s="45" t="str">
        <f t="shared" si="26"/>
        <v>-</v>
      </c>
    </row>
    <row r="206" spans="1:6" ht="12.75" customHeight="1">
      <c r="A206" s="63">
        <v>3413</v>
      </c>
      <c r="B206" s="64" t="s">
        <v>413</v>
      </c>
      <c r="C206" s="247" t="s">
        <v>414</v>
      </c>
      <c r="D206" s="194">
        <v>0</v>
      </c>
      <c r="E206" s="194"/>
      <c r="F206" s="45" t="str">
        <f t="shared" si="26"/>
        <v>-</v>
      </c>
    </row>
    <row r="207" spans="1:6" ht="12.75" customHeight="1">
      <c r="A207" s="63">
        <v>3419</v>
      </c>
      <c r="B207" s="64" t="s">
        <v>415</v>
      </c>
      <c r="C207" s="247" t="s">
        <v>416</v>
      </c>
      <c r="D207" s="194">
        <v>0</v>
      </c>
      <c r="E207" s="194"/>
      <c r="F207" s="45" t="str">
        <f t="shared" si="26"/>
        <v>-</v>
      </c>
    </row>
    <row r="208" spans="1:6" ht="12.75" customHeight="1">
      <c r="A208" s="63">
        <v>342</v>
      </c>
      <c r="B208" s="64" t="s">
        <v>417</v>
      </c>
      <c r="C208" s="247" t="s">
        <v>418</v>
      </c>
      <c r="D208" s="60">
        <f t="shared" ref="D208:E208" si="39">SUM(D209:D215)</f>
        <v>0</v>
      </c>
      <c r="E208" s="60">
        <f t="shared" si="39"/>
        <v>0</v>
      </c>
      <c r="F208" s="45" t="str">
        <f t="shared" si="26"/>
        <v>-</v>
      </c>
    </row>
    <row r="209" spans="1:6" ht="24">
      <c r="A209" s="63">
        <v>3421</v>
      </c>
      <c r="B209" s="64" t="s">
        <v>419</v>
      </c>
      <c r="C209" s="247" t="s">
        <v>420</v>
      </c>
      <c r="D209" s="194">
        <v>0</v>
      </c>
      <c r="E209" s="194"/>
      <c r="F209" s="45" t="str">
        <f t="shared" si="26"/>
        <v>-</v>
      </c>
    </row>
    <row r="210" spans="1:6" ht="24">
      <c r="A210" s="63">
        <v>3422</v>
      </c>
      <c r="B210" s="183" t="s">
        <v>421</v>
      </c>
      <c r="C210" s="247" t="s">
        <v>422</v>
      </c>
      <c r="D210" s="194">
        <v>0</v>
      </c>
      <c r="E210" s="194"/>
      <c r="F210" s="45" t="str">
        <f t="shared" si="26"/>
        <v>-</v>
      </c>
    </row>
    <row r="211" spans="1:6" ht="24">
      <c r="A211" s="63">
        <v>3423</v>
      </c>
      <c r="B211" s="183" t="s">
        <v>423</v>
      </c>
      <c r="C211" s="247" t="s">
        <v>424</v>
      </c>
      <c r="D211" s="194">
        <v>0</v>
      </c>
      <c r="E211" s="194"/>
      <c r="F211" s="45" t="str">
        <f t="shared" si="26"/>
        <v>-</v>
      </c>
    </row>
    <row r="212" spans="1:6" ht="12.75" customHeight="1">
      <c r="A212" s="63">
        <v>3425</v>
      </c>
      <c r="B212" s="64" t="s">
        <v>425</v>
      </c>
      <c r="C212" s="247" t="s">
        <v>426</v>
      </c>
      <c r="D212" s="194">
        <v>0</v>
      </c>
      <c r="E212" s="194"/>
      <c r="F212" s="45" t="str">
        <f t="shared" si="26"/>
        <v>-</v>
      </c>
    </row>
    <row r="213" spans="1:6" ht="12.75" customHeight="1">
      <c r="A213" s="63">
        <v>3426</v>
      </c>
      <c r="B213" s="64" t="s">
        <v>427</v>
      </c>
      <c r="C213" s="247" t="s">
        <v>428</v>
      </c>
      <c r="D213" s="194">
        <v>0</v>
      </c>
      <c r="E213" s="194"/>
      <c r="F213" s="45" t="str">
        <f t="shared" si="26"/>
        <v>-</v>
      </c>
    </row>
    <row r="214" spans="1:6" ht="24">
      <c r="A214" s="63">
        <v>3427</v>
      </c>
      <c r="B214" s="64" t="s">
        <v>429</v>
      </c>
      <c r="C214" s="247" t="s">
        <v>430</v>
      </c>
      <c r="D214" s="194">
        <v>0</v>
      </c>
      <c r="E214" s="194"/>
      <c r="F214" s="45" t="str">
        <f t="shared" si="26"/>
        <v>-</v>
      </c>
    </row>
    <row r="215" spans="1:6" ht="12.75" customHeight="1">
      <c r="A215" s="63">
        <v>3428</v>
      </c>
      <c r="B215" s="64" t="s">
        <v>431</v>
      </c>
      <c r="C215" s="247" t="s">
        <v>432</v>
      </c>
      <c r="D215" s="194">
        <v>0</v>
      </c>
      <c r="E215" s="194"/>
      <c r="F215" s="45" t="str">
        <f t="shared" si="26"/>
        <v>-</v>
      </c>
    </row>
    <row r="216" spans="1:6" ht="12.75" customHeight="1">
      <c r="A216" s="63">
        <v>343</v>
      </c>
      <c r="B216" s="65" t="s">
        <v>433</v>
      </c>
      <c r="C216" s="247" t="s">
        <v>434</v>
      </c>
      <c r="D216" s="60">
        <f t="shared" ref="D216:E216" si="40">SUM(D217:D220)</f>
        <v>797.97</v>
      </c>
      <c r="E216" s="60">
        <f t="shared" si="40"/>
        <v>276.55</v>
      </c>
      <c r="F216" s="45">
        <f t="shared" si="26"/>
        <v>34.656691354311562</v>
      </c>
    </row>
    <row r="217" spans="1:6" ht="12.75" customHeight="1">
      <c r="A217" s="63">
        <v>3431</v>
      </c>
      <c r="B217" s="182" t="s">
        <v>435</v>
      </c>
      <c r="C217" s="247" t="s">
        <v>436</v>
      </c>
      <c r="D217" s="194">
        <v>797.97</v>
      </c>
      <c r="E217" s="194">
        <v>276.55</v>
      </c>
      <c r="F217" s="45">
        <f t="shared" si="26"/>
        <v>34.656691354311562</v>
      </c>
    </row>
    <row r="218" spans="1:6" ht="12.75" customHeight="1">
      <c r="A218" s="63">
        <v>3432</v>
      </c>
      <c r="B218" s="65" t="s">
        <v>437</v>
      </c>
      <c r="C218" s="247" t="s">
        <v>438</v>
      </c>
      <c r="D218" s="194">
        <v>0</v>
      </c>
      <c r="E218" s="194"/>
      <c r="F218" s="45" t="str">
        <f t="shared" si="26"/>
        <v>-</v>
      </c>
    </row>
    <row r="219" spans="1:6" ht="12.75" customHeight="1">
      <c r="A219" s="63">
        <v>3433</v>
      </c>
      <c r="B219" s="65" t="s">
        <v>439</v>
      </c>
      <c r="C219" s="247" t="s">
        <v>440</v>
      </c>
      <c r="D219" s="194">
        <v>0</v>
      </c>
      <c r="E219" s="194"/>
      <c r="F219" s="45" t="str">
        <f t="shared" si="26"/>
        <v>-</v>
      </c>
    </row>
    <row r="220" spans="1:6" ht="12.75" customHeight="1">
      <c r="A220" s="63">
        <v>3434</v>
      </c>
      <c r="B220" s="65" t="s">
        <v>441</v>
      </c>
      <c r="C220" s="247" t="s">
        <v>442</v>
      </c>
      <c r="D220" s="194">
        <v>0</v>
      </c>
      <c r="E220" s="194"/>
      <c r="F220" s="45" t="str">
        <f t="shared" si="26"/>
        <v>-</v>
      </c>
    </row>
    <row r="221" spans="1:6" ht="12.75" customHeight="1">
      <c r="A221" s="63">
        <v>35</v>
      </c>
      <c r="B221" s="65" t="s">
        <v>443</v>
      </c>
      <c r="C221" s="247" t="s">
        <v>444</v>
      </c>
      <c r="D221" s="60">
        <f t="shared" ref="D221:E221" si="41">D222+D225+D229</f>
        <v>0</v>
      </c>
      <c r="E221" s="60">
        <f t="shared" si="41"/>
        <v>0</v>
      </c>
      <c r="F221" s="45" t="str">
        <f t="shared" si="26"/>
        <v>-</v>
      </c>
    </row>
    <row r="222" spans="1:6" ht="24">
      <c r="A222" s="63">
        <v>351</v>
      </c>
      <c r="B222" s="65" t="s">
        <v>445</v>
      </c>
      <c r="C222" s="247" t="s">
        <v>446</v>
      </c>
      <c r="D222" s="60">
        <f t="shared" ref="D222:E222" si="42">SUM(D223:D224)</f>
        <v>0</v>
      </c>
      <c r="E222" s="60">
        <f t="shared" si="42"/>
        <v>0</v>
      </c>
      <c r="F222" s="45" t="str">
        <f t="shared" si="26"/>
        <v>-</v>
      </c>
    </row>
    <row r="223" spans="1:6" ht="12.75" customHeight="1">
      <c r="A223" s="63">
        <v>3511</v>
      </c>
      <c r="B223" s="65" t="s">
        <v>447</v>
      </c>
      <c r="C223" s="247" t="s">
        <v>448</v>
      </c>
      <c r="D223" s="194">
        <v>0</v>
      </c>
      <c r="E223" s="194"/>
      <c r="F223" s="45" t="str">
        <f t="shared" si="26"/>
        <v>-</v>
      </c>
    </row>
    <row r="224" spans="1:6" ht="12.75" customHeight="1">
      <c r="A224" s="63">
        <v>3512</v>
      </c>
      <c r="B224" s="65" t="s">
        <v>449</v>
      </c>
      <c r="C224" s="247" t="s">
        <v>450</v>
      </c>
      <c r="D224" s="194">
        <v>0</v>
      </c>
      <c r="E224" s="194"/>
      <c r="F224" s="45" t="str">
        <f t="shared" si="26"/>
        <v>-</v>
      </c>
    </row>
    <row r="225" spans="1:6" ht="36">
      <c r="A225" s="63">
        <v>352</v>
      </c>
      <c r="B225" s="65" t="s">
        <v>451</v>
      </c>
      <c r="C225" s="247" t="s">
        <v>452</v>
      </c>
      <c r="D225" s="60">
        <f t="shared" ref="D225:E225" si="43">SUM(D226:D228)</f>
        <v>0</v>
      </c>
      <c r="E225" s="60">
        <f t="shared" si="43"/>
        <v>0</v>
      </c>
      <c r="F225" s="45" t="str">
        <f t="shared" si="26"/>
        <v>-</v>
      </c>
    </row>
    <row r="226" spans="1:6" ht="12.75" customHeight="1">
      <c r="A226" s="63">
        <v>3521</v>
      </c>
      <c r="B226" s="65" t="s">
        <v>453</v>
      </c>
      <c r="C226" s="247" t="s">
        <v>454</v>
      </c>
      <c r="D226" s="194">
        <v>0</v>
      </c>
      <c r="E226" s="194"/>
      <c r="F226" s="45" t="str">
        <f t="shared" si="26"/>
        <v>-</v>
      </c>
    </row>
    <row r="227" spans="1:6" ht="12.75" customHeight="1">
      <c r="A227" s="63">
        <v>3522</v>
      </c>
      <c r="B227" s="65" t="s">
        <v>455</v>
      </c>
      <c r="C227" s="247" t="s">
        <v>456</v>
      </c>
      <c r="D227" s="194">
        <v>0</v>
      </c>
      <c r="E227" s="194"/>
      <c r="F227" s="45" t="str">
        <f t="shared" si="26"/>
        <v>-</v>
      </c>
    </row>
    <row r="228" spans="1:6" ht="12.75" customHeight="1">
      <c r="A228" s="63">
        <v>3523</v>
      </c>
      <c r="B228" s="64" t="s">
        <v>457</v>
      </c>
      <c r="C228" s="247" t="s">
        <v>458</v>
      </c>
      <c r="D228" s="194">
        <v>0</v>
      </c>
      <c r="E228" s="194"/>
      <c r="F228" s="45" t="str">
        <f t="shared" si="26"/>
        <v>-</v>
      </c>
    </row>
    <row r="229" spans="1:6" ht="24">
      <c r="A229" s="63" t="s">
        <v>459</v>
      </c>
      <c r="B229" s="64" t="s">
        <v>460</v>
      </c>
      <c r="C229" s="247" t="s">
        <v>459</v>
      </c>
      <c r="D229" s="194">
        <v>0</v>
      </c>
      <c r="E229" s="194"/>
      <c r="F229" s="45" t="str">
        <f t="shared" si="26"/>
        <v>-</v>
      </c>
    </row>
    <row r="230" spans="1:6" ht="24">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463</v>
      </c>
      <c r="C231" s="247" t="s">
        <v>464</v>
      </c>
      <c r="D231" s="60">
        <f t="shared" ref="D231:E231" si="45">SUM(D232:D233)</f>
        <v>0</v>
      </c>
      <c r="E231" s="60">
        <f t="shared" si="45"/>
        <v>0</v>
      </c>
      <c r="F231" s="45" t="str">
        <f t="shared" si="44"/>
        <v>-</v>
      </c>
    </row>
    <row r="232" spans="1:6" ht="12.75" customHeight="1">
      <c r="A232" s="63">
        <v>3611</v>
      </c>
      <c r="B232" s="64" t="s">
        <v>465</v>
      </c>
      <c r="C232" s="247" t="s">
        <v>466</v>
      </c>
      <c r="D232" s="194">
        <v>0</v>
      </c>
      <c r="E232" s="194"/>
      <c r="F232" s="45" t="str">
        <f t="shared" si="44"/>
        <v>-</v>
      </c>
    </row>
    <row r="233" spans="1:6" ht="12.75" customHeight="1">
      <c r="A233" s="63">
        <v>3612</v>
      </c>
      <c r="B233" s="64" t="s">
        <v>467</v>
      </c>
      <c r="C233" s="247" t="s">
        <v>468</v>
      </c>
      <c r="D233" s="194">
        <v>0</v>
      </c>
      <c r="E233" s="194"/>
      <c r="F233" s="45" t="str">
        <f t="shared" si="44"/>
        <v>-</v>
      </c>
    </row>
    <row r="234" spans="1:6" ht="24">
      <c r="A234" s="63">
        <v>362</v>
      </c>
      <c r="B234" s="64" t="s">
        <v>469</v>
      </c>
      <c r="C234" s="247" t="s">
        <v>470</v>
      </c>
      <c r="D234" s="60">
        <f t="shared" ref="D234:E234" si="46">SUM(D235:D236)</f>
        <v>0</v>
      </c>
      <c r="E234" s="60">
        <f t="shared" si="46"/>
        <v>0</v>
      </c>
      <c r="F234" s="45" t="str">
        <f t="shared" si="44"/>
        <v>-</v>
      </c>
    </row>
    <row r="235" spans="1:6" ht="12.75" customHeight="1">
      <c r="A235" s="63">
        <v>3621</v>
      </c>
      <c r="B235" s="65" t="s">
        <v>471</v>
      </c>
      <c r="C235" s="247" t="s">
        <v>472</v>
      </c>
      <c r="D235" s="194">
        <v>0</v>
      </c>
      <c r="E235" s="194"/>
      <c r="F235" s="45" t="str">
        <f t="shared" si="44"/>
        <v>-</v>
      </c>
    </row>
    <row r="236" spans="1:6" ht="24">
      <c r="A236" s="63">
        <v>3622</v>
      </c>
      <c r="B236" s="65" t="s">
        <v>473</v>
      </c>
      <c r="C236" s="247" t="s">
        <v>474</v>
      </c>
      <c r="D236" s="194">
        <v>0</v>
      </c>
      <c r="E236" s="194"/>
      <c r="F236" s="45" t="str">
        <f t="shared" si="44"/>
        <v>-</v>
      </c>
    </row>
    <row r="237" spans="1:6" ht="24">
      <c r="A237" s="63">
        <v>363</v>
      </c>
      <c r="B237" s="65" t="s">
        <v>475</v>
      </c>
      <c r="C237" s="247" t="s">
        <v>476</v>
      </c>
      <c r="D237" s="60">
        <f t="shared" ref="D237:E237" si="47">SUM(D238:D241)</f>
        <v>0</v>
      </c>
      <c r="E237" s="60">
        <f t="shared" si="47"/>
        <v>0</v>
      </c>
      <c r="F237" s="45" t="str">
        <f t="shared" si="44"/>
        <v>-</v>
      </c>
    </row>
    <row r="238" spans="1:6" ht="12">
      <c r="A238" s="63">
        <v>3631</v>
      </c>
      <c r="B238" s="65" t="s">
        <v>477</v>
      </c>
      <c r="C238" s="247" t="s">
        <v>478</v>
      </c>
      <c r="D238" s="194">
        <v>0</v>
      </c>
      <c r="E238" s="194"/>
      <c r="F238" s="45" t="str">
        <f t="shared" si="44"/>
        <v>-</v>
      </c>
    </row>
    <row r="239" spans="1:6" ht="12">
      <c r="A239" s="63">
        <v>3632</v>
      </c>
      <c r="B239" s="65" t="s">
        <v>479</v>
      </c>
      <c r="C239" s="247" t="s">
        <v>480</v>
      </c>
      <c r="D239" s="194">
        <v>0</v>
      </c>
      <c r="E239" s="194"/>
      <c r="F239" s="45" t="str">
        <f t="shared" si="44"/>
        <v>-</v>
      </c>
    </row>
    <row r="240" spans="1:6" ht="24">
      <c r="A240" s="63" t="s">
        <v>481</v>
      </c>
      <c r="B240" s="65" t="s">
        <v>482</v>
      </c>
      <c r="C240" s="248" t="s">
        <v>481</v>
      </c>
      <c r="D240" s="194">
        <v>0</v>
      </c>
      <c r="E240" s="194"/>
      <c r="F240" s="45" t="str">
        <f t="shared" si="44"/>
        <v>-</v>
      </c>
    </row>
    <row r="241" spans="1:6" ht="24">
      <c r="A241" s="63" t="s">
        <v>483</v>
      </c>
      <c r="B241" s="65" t="s">
        <v>484</v>
      </c>
      <c r="C241" s="248" t="s">
        <v>483</v>
      </c>
      <c r="D241" s="194">
        <v>0</v>
      </c>
      <c r="E241" s="194"/>
      <c r="F241" s="45" t="str">
        <f t="shared" si="44"/>
        <v>-</v>
      </c>
    </row>
    <row r="242" spans="1:6" ht="24">
      <c r="A242" s="70" t="s">
        <v>485</v>
      </c>
      <c r="B242" s="65" t="s">
        <v>486</v>
      </c>
      <c r="C242" s="277" t="s">
        <v>485</v>
      </c>
      <c r="D242" s="60">
        <f>SUM(D243:D245)</f>
        <v>0</v>
      </c>
      <c r="E242" s="60">
        <f>SUM(E243:E245)</f>
        <v>0</v>
      </c>
      <c r="F242" s="233" t="str">
        <f t="shared" si="44"/>
        <v>-</v>
      </c>
    </row>
    <row r="243" spans="1:6" ht="12">
      <c r="A243" s="70" t="s">
        <v>487</v>
      </c>
      <c r="B243" s="65" t="s">
        <v>133</v>
      </c>
      <c r="C243" s="277" t="s">
        <v>487</v>
      </c>
      <c r="D243" s="192"/>
      <c r="E243" s="192"/>
      <c r="F243" s="71" t="str">
        <f t="shared" si="44"/>
        <v>-</v>
      </c>
    </row>
    <row r="244" spans="1:6" ht="12">
      <c r="A244" s="70" t="s">
        <v>488</v>
      </c>
      <c r="B244" s="65" t="s">
        <v>135</v>
      </c>
      <c r="C244" s="277" t="s">
        <v>488</v>
      </c>
      <c r="D244" s="192"/>
      <c r="E244" s="192"/>
      <c r="F244" s="71" t="str">
        <f t="shared" si="44"/>
        <v>-</v>
      </c>
    </row>
    <row r="245" spans="1:6" ht="12">
      <c r="A245" s="70" t="s">
        <v>489</v>
      </c>
      <c r="B245" s="65" t="s">
        <v>138</v>
      </c>
      <c r="C245" s="277" t="s">
        <v>489</v>
      </c>
      <c r="D245" s="192"/>
      <c r="E245" s="192"/>
      <c r="F245" s="71" t="str">
        <f t="shared" si="44"/>
        <v>-</v>
      </c>
    </row>
    <row r="246" spans="1:6" ht="12.75" customHeight="1">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c r="A247" s="63" t="s">
        <v>492</v>
      </c>
      <c r="B247" s="64" t="s">
        <v>493</v>
      </c>
      <c r="C247" s="247" t="s">
        <v>492</v>
      </c>
      <c r="D247" s="194">
        <v>0</v>
      </c>
      <c r="E247" s="194"/>
      <c r="F247" s="45" t="str">
        <f t="shared" si="49"/>
        <v>-</v>
      </c>
    </row>
    <row r="248" spans="1:6" ht="12.75" customHeight="1">
      <c r="A248" s="63" t="s">
        <v>494</v>
      </c>
      <c r="B248" s="64" t="s">
        <v>495</v>
      </c>
      <c r="C248" s="247" t="s">
        <v>494</v>
      </c>
      <c r="D248" s="194">
        <v>0</v>
      </c>
      <c r="E248" s="194"/>
      <c r="F248" s="45" t="str">
        <f t="shared" si="49"/>
        <v>-</v>
      </c>
    </row>
    <row r="249" spans="1:6" ht="12.75" customHeight="1">
      <c r="A249" s="63" t="s">
        <v>496</v>
      </c>
      <c r="B249" s="64" t="s">
        <v>497</v>
      </c>
      <c r="C249" s="248" t="s">
        <v>496</v>
      </c>
      <c r="D249" s="194">
        <v>0</v>
      </c>
      <c r="E249" s="194"/>
      <c r="F249" s="45" t="str">
        <f t="shared" si="49"/>
        <v>-</v>
      </c>
    </row>
    <row r="250" spans="1:6" ht="24">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c r="A251" s="63">
        <v>3672</v>
      </c>
      <c r="B251" s="64" t="s">
        <v>500</v>
      </c>
      <c r="C251" s="247" t="s">
        <v>501</v>
      </c>
      <c r="D251" s="194">
        <v>0</v>
      </c>
      <c r="E251" s="194"/>
      <c r="F251" s="45" t="str">
        <f t="shared" si="51"/>
        <v>-</v>
      </c>
    </row>
    <row r="252" spans="1:6" ht="24">
      <c r="A252" s="63">
        <v>3673</v>
      </c>
      <c r="B252" s="64" t="s">
        <v>502</v>
      </c>
      <c r="C252" s="247" t="s">
        <v>503</v>
      </c>
      <c r="D252" s="194">
        <v>0</v>
      </c>
      <c r="E252" s="194"/>
      <c r="F252" s="45" t="str">
        <f t="shared" si="51"/>
        <v>-</v>
      </c>
    </row>
    <row r="253" spans="1:6" ht="24">
      <c r="A253" s="63">
        <v>3674</v>
      </c>
      <c r="B253" s="64" t="s">
        <v>504</v>
      </c>
      <c r="C253" s="247" t="s">
        <v>505</v>
      </c>
      <c r="D253" s="194">
        <v>0</v>
      </c>
      <c r="E253" s="194"/>
      <c r="F253" s="45" t="str">
        <f t="shared" si="51"/>
        <v>-</v>
      </c>
    </row>
    <row r="254" spans="1:6" ht="12.75" customHeight="1">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c r="A255" s="63" t="s">
        <v>508</v>
      </c>
      <c r="B255" s="64" t="s">
        <v>154</v>
      </c>
      <c r="C255" s="247" t="s">
        <v>508</v>
      </c>
      <c r="D255" s="194">
        <v>0</v>
      </c>
      <c r="E255" s="194"/>
      <c r="F255" s="45" t="str">
        <f t="shared" si="53"/>
        <v>-</v>
      </c>
    </row>
    <row r="256" spans="1:6" ht="12.75" customHeight="1">
      <c r="A256" s="63" t="s">
        <v>509</v>
      </c>
      <c r="B256" s="220" t="s">
        <v>156</v>
      </c>
      <c r="C256" s="247" t="s">
        <v>509</v>
      </c>
      <c r="D256" s="194">
        <v>0</v>
      </c>
      <c r="E256" s="194"/>
      <c r="F256" s="45" t="str">
        <f t="shared" si="53"/>
        <v>-</v>
      </c>
    </row>
    <row r="257" spans="1:6" ht="24">
      <c r="A257" s="63" t="s">
        <v>510</v>
      </c>
      <c r="B257" s="64" t="s">
        <v>511</v>
      </c>
      <c r="C257" s="247" t="s">
        <v>510</v>
      </c>
      <c r="D257" s="60">
        <f t="shared" ref="D257:E257" si="54">SUM(D258:D261)</f>
        <v>0</v>
      </c>
      <c r="E257" s="60">
        <f t="shared" si="54"/>
        <v>0</v>
      </c>
      <c r="F257" s="45" t="str">
        <f t="shared" si="53"/>
        <v>-</v>
      </c>
    </row>
    <row r="258" spans="1:6" ht="12.75" customHeight="1">
      <c r="A258" s="63" t="s">
        <v>512</v>
      </c>
      <c r="B258" s="64" t="s">
        <v>159</v>
      </c>
      <c r="C258" s="247" t="s">
        <v>512</v>
      </c>
      <c r="D258" s="194">
        <v>0</v>
      </c>
      <c r="E258" s="194"/>
      <c r="F258" s="45" t="str">
        <f t="shared" si="53"/>
        <v>-</v>
      </c>
    </row>
    <row r="259" spans="1:6" ht="12.75" customHeight="1">
      <c r="A259" s="63" t="s">
        <v>513</v>
      </c>
      <c r="B259" s="64" t="s">
        <v>161</v>
      </c>
      <c r="C259" s="247" t="s">
        <v>513</v>
      </c>
      <c r="D259" s="194">
        <v>0</v>
      </c>
      <c r="E259" s="194"/>
      <c r="F259" s="45" t="str">
        <f t="shared" si="53"/>
        <v>-</v>
      </c>
    </row>
    <row r="260" spans="1:6" ht="24">
      <c r="A260" s="63" t="s">
        <v>514</v>
      </c>
      <c r="B260" s="64" t="s">
        <v>163</v>
      </c>
      <c r="C260" s="247" t="s">
        <v>514</v>
      </c>
      <c r="D260" s="194">
        <v>0</v>
      </c>
      <c r="E260" s="194"/>
      <c r="F260" s="45" t="str">
        <f t="shared" si="53"/>
        <v>-</v>
      </c>
    </row>
    <row r="261" spans="1:6" ht="24">
      <c r="A261" s="63" t="s">
        <v>515</v>
      </c>
      <c r="B261" s="64" t="s">
        <v>165</v>
      </c>
      <c r="C261" s="247" t="s">
        <v>515</v>
      </c>
      <c r="D261" s="194">
        <v>0</v>
      </c>
      <c r="E261" s="194"/>
      <c r="F261" s="45" t="str">
        <f t="shared" si="53"/>
        <v>-</v>
      </c>
    </row>
    <row r="262" spans="1:6" ht="24">
      <c r="A262" s="63">
        <v>37</v>
      </c>
      <c r="B262" s="64" t="s">
        <v>516</v>
      </c>
      <c r="C262" s="247" t="s">
        <v>517</v>
      </c>
      <c r="D262" s="60">
        <f t="shared" ref="D262:E262" si="55">D263+D269</f>
        <v>6022.85</v>
      </c>
      <c r="E262" s="60">
        <f t="shared" si="55"/>
        <v>6221.97</v>
      </c>
      <c r="F262" s="45">
        <f t="shared" ref="F262:F268" si="56">IF(D262&lt;&gt;0,IF(E262/D262&gt;=100,"&gt;&gt;100",E262/D262*100),"-")</f>
        <v>103.30607602713</v>
      </c>
    </row>
    <row r="263" spans="1:6" ht="24">
      <c r="A263" s="63">
        <v>371</v>
      </c>
      <c r="B263" s="64" t="s">
        <v>518</v>
      </c>
      <c r="C263" s="247" t="s">
        <v>519</v>
      </c>
      <c r="D263" s="60">
        <f t="shared" ref="D263:E263" si="57">SUM(D264:D268)</f>
        <v>0</v>
      </c>
      <c r="E263" s="60">
        <f t="shared" si="57"/>
        <v>0</v>
      </c>
      <c r="F263" s="45" t="str">
        <f t="shared" si="56"/>
        <v>-</v>
      </c>
    </row>
    <row r="264" spans="1:6" ht="24">
      <c r="A264" s="63">
        <v>3711</v>
      </c>
      <c r="B264" s="64" t="s">
        <v>520</v>
      </c>
      <c r="C264" s="247" t="s">
        <v>521</v>
      </c>
      <c r="D264" s="194">
        <v>0</v>
      </c>
      <c r="E264" s="194"/>
      <c r="F264" s="45" t="str">
        <f t="shared" si="56"/>
        <v>-</v>
      </c>
    </row>
    <row r="265" spans="1:6" ht="24">
      <c r="A265" s="63">
        <v>3712</v>
      </c>
      <c r="B265" s="64" t="s">
        <v>522</v>
      </c>
      <c r="C265" s="247" t="s">
        <v>523</v>
      </c>
      <c r="D265" s="194">
        <v>0</v>
      </c>
      <c r="E265" s="194"/>
      <c r="F265" s="45" t="str">
        <f t="shared" si="56"/>
        <v>-</v>
      </c>
    </row>
    <row r="266" spans="1:6" ht="24">
      <c r="A266" s="63" t="s">
        <v>524</v>
      </c>
      <c r="B266" s="64" t="s">
        <v>525</v>
      </c>
      <c r="C266" s="247" t="s">
        <v>524</v>
      </c>
      <c r="D266" s="194">
        <v>0</v>
      </c>
      <c r="E266" s="194"/>
      <c r="F266" s="45" t="str">
        <f t="shared" si="56"/>
        <v>-</v>
      </c>
    </row>
    <row r="267" spans="1:6" ht="24">
      <c r="A267" s="63" t="s">
        <v>526</v>
      </c>
      <c r="B267" s="64" t="s">
        <v>527</v>
      </c>
      <c r="C267" s="247" t="s">
        <v>526</v>
      </c>
      <c r="D267" s="194">
        <v>0</v>
      </c>
      <c r="E267" s="194"/>
      <c r="F267" s="45" t="str">
        <f t="shared" si="56"/>
        <v>-</v>
      </c>
    </row>
    <row r="268" spans="1:6" ht="12.75" customHeight="1">
      <c r="A268" s="63" t="s">
        <v>528</v>
      </c>
      <c r="B268" s="65" t="s">
        <v>529</v>
      </c>
      <c r="C268" s="247" t="s">
        <v>528</v>
      </c>
      <c r="D268" s="194">
        <v>0</v>
      </c>
      <c r="E268" s="194"/>
      <c r="F268" s="45" t="str">
        <f t="shared" si="56"/>
        <v>-</v>
      </c>
    </row>
    <row r="269" spans="1:6" ht="12.75" customHeight="1">
      <c r="A269" s="63">
        <v>372</v>
      </c>
      <c r="B269" s="182" t="s">
        <v>530</v>
      </c>
      <c r="C269" s="247" t="s">
        <v>531</v>
      </c>
      <c r="D269" s="60">
        <f t="shared" ref="D269:E269" si="58">SUM(D270:D272)</f>
        <v>6022.85</v>
      </c>
      <c r="E269" s="60">
        <f t="shared" si="58"/>
        <v>6221.97</v>
      </c>
      <c r="F269" s="45">
        <f t="shared" ref="F269:F272" si="59">IF(D269&lt;&gt;0,IF(E269/D269&gt;=100,"&gt;&gt;100",E269/D269*100),"-")</f>
        <v>103.30607602713</v>
      </c>
    </row>
    <row r="270" spans="1:6" ht="12.75" customHeight="1">
      <c r="A270" s="63">
        <v>3721</v>
      </c>
      <c r="B270" s="65" t="s">
        <v>532</v>
      </c>
      <c r="C270" s="247" t="s">
        <v>533</v>
      </c>
      <c r="D270" s="194">
        <v>0</v>
      </c>
      <c r="E270" s="194"/>
      <c r="F270" s="45" t="str">
        <f t="shared" si="59"/>
        <v>-</v>
      </c>
    </row>
    <row r="271" spans="1:6" ht="12.75" customHeight="1">
      <c r="A271" s="63">
        <v>3722</v>
      </c>
      <c r="B271" s="65" t="s">
        <v>534</v>
      </c>
      <c r="C271" s="247" t="s">
        <v>535</v>
      </c>
      <c r="D271" s="194">
        <v>6022.85</v>
      </c>
      <c r="E271" s="194">
        <v>6221.97</v>
      </c>
      <c r="F271" s="45">
        <f t="shared" si="59"/>
        <v>103.30607602713</v>
      </c>
    </row>
    <row r="272" spans="1:6" ht="12.75" customHeight="1">
      <c r="A272" s="63" t="s">
        <v>536</v>
      </c>
      <c r="B272" s="65" t="s">
        <v>537</v>
      </c>
      <c r="C272" s="247" t="s">
        <v>536</v>
      </c>
      <c r="D272" s="194">
        <v>0</v>
      </c>
      <c r="E272" s="194"/>
      <c r="F272" s="45" t="str">
        <f t="shared" si="59"/>
        <v>-</v>
      </c>
    </row>
    <row r="273" spans="1:6" ht="24">
      <c r="A273" s="63">
        <v>38</v>
      </c>
      <c r="B273" s="65" t="s">
        <v>538</v>
      </c>
      <c r="C273" s="247" t="s">
        <v>539</v>
      </c>
      <c r="D273" s="60">
        <f t="shared" ref="D273:E273" si="60">D274+D278+D283+D289</f>
        <v>439.07</v>
      </c>
      <c r="E273" s="60">
        <f t="shared" si="60"/>
        <v>0</v>
      </c>
      <c r="F273" s="45">
        <f t="shared" ref="F273:F277" si="61">IF(D273&lt;&gt;0,IF(E273/D273&gt;=100,"&gt;&gt;100",E273/D273*100),"-")</f>
        <v>0</v>
      </c>
    </row>
    <row r="274" spans="1:6" ht="12.75" customHeight="1">
      <c r="A274" s="63">
        <v>381</v>
      </c>
      <c r="B274" s="64" t="s">
        <v>540</v>
      </c>
      <c r="C274" s="247" t="s">
        <v>541</v>
      </c>
      <c r="D274" s="60">
        <f t="shared" ref="D274:E274" si="62">SUM(D275:D277)</f>
        <v>439.07</v>
      </c>
      <c r="E274" s="60">
        <f t="shared" si="62"/>
        <v>0</v>
      </c>
      <c r="F274" s="45">
        <f t="shared" si="61"/>
        <v>0</v>
      </c>
    </row>
    <row r="275" spans="1:6" ht="12.75" customHeight="1">
      <c r="A275" s="63">
        <v>3811</v>
      </c>
      <c r="B275" s="64" t="s">
        <v>542</v>
      </c>
      <c r="C275" s="247" t="s">
        <v>543</v>
      </c>
      <c r="D275" s="194">
        <v>0</v>
      </c>
      <c r="E275" s="194"/>
      <c r="F275" s="45" t="str">
        <f t="shared" si="61"/>
        <v>-</v>
      </c>
    </row>
    <row r="276" spans="1:6" ht="12.75" customHeight="1">
      <c r="A276" s="63">
        <v>3812</v>
      </c>
      <c r="B276" s="64" t="s">
        <v>544</v>
      </c>
      <c r="C276" s="247" t="s">
        <v>545</v>
      </c>
      <c r="D276" s="194">
        <v>439.07</v>
      </c>
      <c r="E276" s="194"/>
      <c r="F276" s="45">
        <f t="shared" si="61"/>
        <v>0</v>
      </c>
    </row>
    <row r="277" spans="1:6" ht="12.75" customHeight="1">
      <c r="A277" s="63" t="s">
        <v>546</v>
      </c>
      <c r="B277" s="64" t="s">
        <v>547</v>
      </c>
      <c r="C277" s="247" t="s">
        <v>546</v>
      </c>
      <c r="D277" s="194">
        <v>0</v>
      </c>
      <c r="E277" s="194"/>
      <c r="F277" s="45" t="str">
        <f t="shared" si="61"/>
        <v>-</v>
      </c>
    </row>
    <row r="278" spans="1:6" ht="12.75" customHeight="1">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c r="A279" s="63">
        <v>3821</v>
      </c>
      <c r="B279" s="64" t="s">
        <v>550</v>
      </c>
      <c r="C279" s="247" t="s">
        <v>551</v>
      </c>
      <c r="D279" s="194">
        <v>0</v>
      </c>
      <c r="E279" s="194"/>
      <c r="F279" s="45" t="str">
        <f t="shared" si="64"/>
        <v>-</v>
      </c>
    </row>
    <row r="280" spans="1:6" ht="12.75" customHeight="1">
      <c r="A280" s="63">
        <v>3822</v>
      </c>
      <c r="B280" s="64" t="s">
        <v>552</v>
      </c>
      <c r="C280" s="247" t="s">
        <v>553</v>
      </c>
      <c r="D280" s="194">
        <v>0</v>
      </c>
      <c r="E280" s="194"/>
      <c r="F280" s="45" t="str">
        <f t="shared" si="64"/>
        <v>-</v>
      </c>
    </row>
    <row r="281" spans="1:6" ht="12.75" customHeight="1">
      <c r="A281" s="63" t="s">
        <v>554</v>
      </c>
      <c r="B281" s="64" t="s">
        <v>555</v>
      </c>
      <c r="C281" s="247" t="s">
        <v>554</v>
      </c>
      <c r="D281" s="194">
        <v>0</v>
      </c>
      <c r="E281" s="194"/>
      <c r="F281" s="45" t="str">
        <f t="shared" si="64"/>
        <v>-</v>
      </c>
    </row>
    <row r="282" spans="1:6" ht="24">
      <c r="A282" s="63" t="s">
        <v>556</v>
      </c>
      <c r="B282" s="64" t="s">
        <v>557</v>
      </c>
      <c r="C282" s="248" t="s">
        <v>556</v>
      </c>
      <c r="D282" s="194">
        <v>0</v>
      </c>
      <c r="E282" s="194"/>
      <c r="F282" s="45" t="str">
        <f t="shared" si="64"/>
        <v>-</v>
      </c>
    </row>
    <row r="283" spans="1:6" ht="12.75" customHeight="1">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c r="A284" s="63">
        <v>3831</v>
      </c>
      <c r="B284" s="64" t="s">
        <v>560</v>
      </c>
      <c r="C284" s="247" t="s">
        <v>561</v>
      </c>
      <c r="D284" s="194">
        <v>0</v>
      </c>
      <c r="E284" s="194"/>
      <c r="F284" s="45" t="str">
        <f t="shared" si="66"/>
        <v>-</v>
      </c>
    </row>
    <row r="285" spans="1:6" ht="12.75" customHeight="1">
      <c r="A285" s="63">
        <v>3832</v>
      </c>
      <c r="B285" s="64" t="s">
        <v>562</v>
      </c>
      <c r="C285" s="247" t="s">
        <v>563</v>
      </c>
      <c r="D285" s="194">
        <v>0</v>
      </c>
      <c r="E285" s="194"/>
      <c r="F285" s="45" t="str">
        <f t="shared" si="66"/>
        <v>-</v>
      </c>
    </row>
    <row r="286" spans="1:6" ht="12.75" customHeight="1">
      <c r="A286" s="63">
        <v>3833</v>
      </c>
      <c r="B286" s="64" t="s">
        <v>564</v>
      </c>
      <c r="C286" s="247" t="s">
        <v>565</v>
      </c>
      <c r="D286" s="194">
        <v>0</v>
      </c>
      <c r="E286" s="194"/>
      <c r="F286" s="45" t="str">
        <f t="shared" si="66"/>
        <v>-</v>
      </c>
    </row>
    <row r="287" spans="1:6" ht="12.75" customHeight="1">
      <c r="A287" s="63">
        <v>3834</v>
      </c>
      <c r="B287" s="64" t="s">
        <v>566</v>
      </c>
      <c r="C287" s="247" t="s">
        <v>567</v>
      </c>
      <c r="D287" s="194">
        <v>0</v>
      </c>
      <c r="E287" s="194"/>
      <c r="F287" s="45" t="str">
        <f t="shared" si="66"/>
        <v>-</v>
      </c>
    </row>
    <row r="288" spans="1:6" ht="12.75" customHeight="1">
      <c r="A288" s="63" t="s">
        <v>568</v>
      </c>
      <c r="B288" s="64" t="s">
        <v>303</v>
      </c>
      <c r="C288" s="247" t="s">
        <v>568</v>
      </c>
      <c r="D288" s="194">
        <v>0</v>
      </c>
      <c r="E288" s="194"/>
      <c r="F288" s="45" t="str">
        <f t="shared" si="66"/>
        <v>-</v>
      </c>
    </row>
    <row r="289" spans="1:6" ht="12.75" customHeight="1">
      <c r="A289" s="63">
        <v>386</v>
      </c>
      <c r="B289" s="65" t="s">
        <v>569</v>
      </c>
      <c r="C289" s="247" t="s">
        <v>570</v>
      </c>
      <c r="D289" s="60">
        <f t="shared" ref="D289:E289" si="67">SUM(D290:D294)</f>
        <v>0</v>
      </c>
      <c r="E289" s="60">
        <f t="shared" si="67"/>
        <v>0</v>
      </c>
      <c r="F289" s="45" t="str">
        <f t="shared" si="66"/>
        <v>-</v>
      </c>
    </row>
    <row r="290" spans="1:6" ht="24">
      <c r="A290" s="63">
        <v>3861</v>
      </c>
      <c r="B290" s="64" t="s">
        <v>571</v>
      </c>
      <c r="C290" s="247" t="s">
        <v>572</v>
      </c>
      <c r="D290" s="194">
        <v>0</v>
      </c>
      <c r="E290" s="194"/>
      <c r="F290" s="45" t="str">
        <f t="shared" si="66"/>
        <v>-</v>
      </c>
    </row>
    <row r="291" spans="1:6" ht="24">
      <c r="A291" s="63">
        <v>3862</v>
      </c>
      <c r="B291" s="65" t="s">
        <v>573</v>
      </c>
      <c r="C291" s="247" t="s">
        <v>574</v>
      </c>
      <c r="D291" s="194">
        <v>0</v>
      </c>
      <c r="E291" s="194"/>
      <c r="F291" s="45" t="str">
        <f t="shared" si="66"/>
        <v>-</v>
      </c>
    </row>
    <row r="292" spans="1:6" ht="12.75" customHeight="1">
      <c r="A292" s="63">
        <v>3863</v>
      </c>
      <c r="B292" s="65" t="s">
        <v>575</v>
      </c>
      <c r="C292" s="247" t="s">
        <v>576</v>
      </c>
      <c r="D292" s="194">
        <v>0</v>
      </c>
      <c r="E292" s="194"/>
      <c r="F292" s="45" t="str">
        <f t="shared" si="66"/>
        <v>-</v>
      </c>
    </row>
    <row r="293" spans="1:6" ht="12.75" customHeight="1">
      <c r="A293" s="63" t="s">
        <v>577</v>
      </c>
      <c r="B293" s="65" t="s">
        <v>578</v>
      </c>
      <c r="C293" s="247" t="s">
        <v>577</v>
      </c>
      <c r="D293" s="194">
        <v>0</v>
      </c>
      <c r="E293" s="194"/>
      <c r="F293" s="45" t="str">
        <f t="shared" si="66"/>
        <v>-</v>
      </c>
    </row>
    <row r="294" spans="1:6" ht="24">
      <c r="A294" s="63" t="s">
        <v>579</v>
      </c>
      <c r="B294" s="65" t="s">
        <v>580</v>
      </c>
      <c r="C294" s="248" t="s">
        <v>579</v>
      </c>
      <c r="D294" s="194">
        <v>0</v>
      </c>
      <c r="E294" s="194"/>
      <c r="F294" s="45" t="str">
        <f t="shared" si="66"/>
        <v>-</v>
      </c>
    </row>
    <row r="295" spans="1:6" ht="12.75" customHeight="1">
      <c r="A295" s="63" t="s">
        <v>581</v>
      </c>
      <c r="B295" s="64" t="s">
        <v>582</v>
      </c>
      <c r="C295" s="247" t="s">
        <v>583</v>
      </c>
      <c r="D295" s="194">
        <v>0</v>
      </c>
      <c r="E295" s="194"/>
      <c r="F295" s="45" t="str">
        <f t="shared" ref="F295:F306" si="68">IF(D295&lt;&gt;0,IF(E295/D295&gt;=100,"&gt;&gt;100",E295/D295*100),"-")</f>
        <v>-</v>
      </c>
    </row>
    <row r="296" spans="1:6" ht="12.75" customHeight="1">
      <c r="A296" s="63" t="s">
        <v>581</v>
      </c>
      <c r="B296" s="64" t="s">
        <v>584</v>
      </c>
      <c r="C296" s="247" t="s">
        <v>585</v>
      </c>
      <c r="D296" s="194">
        <v>0</v>
      </c>
      <c r="E296" s="194">
        <v>0</v>
      </c>
      <c r="F296" s="45" t="str">
        <f t="shared" si="68"/>
        <v>-</v>
      </c>
    </row>
    <row r="297" spans="1:6" ht="12.75" customHeight="1">
      <c r="A297" s="63" t="s">
        <v>581</v>
      </c>
      <c r="B297" s="64" t="s">
        <v>586</v>
      </c>
      <c r="C297" s="247" t="s">
        <v>587</v>
      </c>
      <c r="D297" s="60">
        <f t="shared" ref="D297:E297" si="69">IF(D296&gt;=D295,D296-D295,0)</f>
        <v>0</v>
      </c>
      <c r="E297" s="60">
        <f t="shared" si="69"/>
        <v>0</v>
      </c>
      <c r="F297" s="45" t="str">
        <f t="shared" si="68"/>
        <v>-</v>
      </c>
    </row>
    <row r="298" spans="1:6" ht="12.75" customHeight="1">
      <c r="A298" s="63" t="s">
        <v>581</v>
      </c>
      <c r="B298" s="64" t="s">
        <v>588</v>
      </c>
      <c r="C298" s="247" t="s">
        <v>589</v>
      </c>
      <c r="D298" s="60">
        <f t="shared" ref="D298:E298" si="70">IF(D295&gt;=D296,D295-D296,0)</f>
        <v>0</v>
      </c>
      <c r="E298" s="60">
        <f t="shared" si="70"/>
        <v>0</v>
      </c>
      <c r="F298" s="45" t="str">
        <f t="shared" si="68"/>
        <v>-</v>
      </c>
    </row>
    <row r="299" spans="1:6" ht="12.75" customHeight="1">
      <c r="A299" s="63" t="s">
        <v>581</v>
      </c>
      <c r="B299" s="64" t="s">
        <v>590</v>
      </c>
      <c r="C299" s="247" t="s">
        <v>591</v>
      </c>
      <c r="D299" s="60">
        <f>D152-D297+D298</f>
        <v>1047710.4099999999</v>
      </c>
      <c r="E299" s="60">
        <f>E152-E297+E298</f>
        <v>1167471.71</v>
      </c>
      <c r="F299" s="45">
        <f t="shared" si="68"/>
        <v>111.4307635828492</v>
      </c>
    </row>
    <row r="300" spans="1:6" ht="12.75" customHeight="1">
      <c r="A300" s="63" t="s">
        <v>581</v>
      </c>
      <c r="B300" s="64" t="s">
        <v>592</v>
      </c>
      <c r="C300" s="247" t="s">
        <v>593</v>
      </c>
      <c r="D300" s="60">
        <f>IF(D6&gt;=D299,D6-D299,0)</f>
        <v>4045.440000000177</v>
      </c>
      <c r="E300" s="60">
        <f>IF(E6&gt;=E299,E6-E299,0)</f>
        <v>0</v>
      </c>
      <c r="F300" s="45">
        <f t="shared" si="68"/>
        <v>0</v>
      </c>
    </row>
    <row r="301" spans="1:6" ht="12.75" customHeight="1">
      <c r="A301" s="63" t="s">
        <v>581</v>
      </c>
      <c r="B301" s="64" t="s">
        <v>594</v>
      </c>
      <c r="C301" s="247" t="s">
        <v>595</v>
      </c>
      <c r="D301" s="60">
        <f>IF(D299&gt;=D6,D299-D6,0)</f>
        <v>0</v>
      </c>
      <c r="E301" s="60">
        <f>IF(E299&gt;=E6,E299-E6,0)</f>
        <v>51516.649999999907</v>
      </c>
      <c r="F301" s="45" t="str">
        <f t="shared" si="68"/>
        <v>-</v>
      </c>
    </row>
    <row r="302" spans="1:6" ht="12.75" customHeight="1">
      <c r="A302" s="63">
        <v>92211</v>
      </c>
      <c r="B302" s="64" t="s">
        <v>596</v>
      </c>
      <c r="C302" s="247" t="s">
        <v>597</v>
      </c>
      <c r="D302" s="194">
        <v>11336.86</v>
      </c>
      <c r="E302" s="194">
        <v>2308.42</v>
      </c>
      <c r="F302" s="45">
        <f t="shared" si="68"/>
        <v>20.362075565897435</v>
      </c>
    </row>
    <row r="303" spans="1:6" ht="12.75" customHeight="1">
      <c r="A303" s="63">
        <v>92221</v>
      </c>
      <c r="B303" s="64" t="s">
        <v>598</v>
      </c>
      <c r="C303" s="247" t="s">
        <v>599</v>
      </c>
      <c r="D303" s="194">
        <v>0</v>
      </c>
      <c r="E303" s="194">
        <v>0</v>
      </c>
      <c r="F303" s="45" t="str">
        <f t="shared" si="68"/>
        <v>-</v>
      </c>
    </row>
    <row r="304" spans="1:6" ht="12.75" customHeight="1">
      <c r="A304" s="63">
        <v>96</v>
      </c>
      <c r="B304" s="220" t="s">
        <v>600</v>
      </c>
      <c r="C304" s="247" t="s">
        <v>601</v>
      </c>
      <c r="D304" s="194">
        <v>0</v>
      </c>
      <c r="E304" s="194">
        <v>89107.69</v>
      </c>
      <c r="F304" s="45" t="str">
        <f t="shared" si="68"/>
        <v>-</v>
      </c>
    </row>
    <row r="305" spans="1:6" ht="12">
      <c r="A305" s="63">
        <v>9661</v>
      </c>
      <c r="B305" s="220" t="s">
        <v>602</v>
      </c>
      <c r="C305" s="247" t="s">
        <v>603</v>
      </c>
      <c r="D305" s="194">
        <v>3.2</v>
      </c>
      <c r="E305" s="194">
        <v>0</v>
      </c>
      <c r="F305" s="45">
        <f t="shared" si="68"/>
        <v>0</v>
      </c>
    </row>
    <row r="306" spans="1:6" ht="12.75" customHeight="1">
      <c r="A306" s="249" t="s">
        <v>604</v>
      </c>
      <c r="B306" s="184" t="s">
        <v>605</v>
      </c>
      <c r="C306" s="250" t="s">
        <v>604</v>
      </c>
      <c r="D306" s="196">
        <v>0</v>
      </c>
      <c r="E306" s="196">
        <v>0</v>
      </c>
      <c r="F306" s="61" t="str">
        <f t="shared" si="68"/>
        <v>-</v>
      </c>
    </row>
    <row r="307" spans="1:6" s="55" customFormat="1" ht="20.100000000000001" customHeight="1">
      <c r="A307" s="372" t="s">
        <v>606</v>
      </c>
      <c r="B307" s="373"/>
      <c r="C307" s="171"/>
      <c r="D307" s="43"/>
      <c r="E307" s="43"/>
      <c r="F307" s="44"/>
    </row>
    <row r="308" spans="1:6" ht="12.75" customHeight="1">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c r="A309" s="63">
        <v>71</v>
      </c>
      <c r="B309" s="64" t="s">
        <v>609</v>
      </c>
      <c r="C309" s="247" t="s">
        <v>610</v>
      </c>
      <c r="D309" s="60">
        <f t="shared" ref="D309:E309" si="73">D310+D314</f>
        <v>0</v>
      </c>
      <c r="E309" s="60">
        <f t="shared" si="73"/>
        <v>0</v>
      </c>
      <c r="F309" s="45" t="str">
        <f t="shared" si="72"/>
        <v>-</v>
      </c>
    </row>
    <row r="310" spans="1:6" ht="24">
      <c r="A310" s="63">
        <v>711</v>
      </c>
      <c r="B310" s="64" t="s">
        <v>611</v>
      </c>
      <c r="C310" s="247" t="s">
        <v>612</v>
      </c>
      <c r="D310" s="60">
        <f t="shared" ref="D310:E310" si="74">SUM(D311:D313)</f>
        <v>0</v>
      </c>
      <c r="E310" s="60">
        <f t="shared" si="74"/>
        <v>0</v>
      </c>
      <c r="F310" s="45" t="str">
        <f t="shared" si="72"/>
        <v>-</v>
      </c>
    </row>
    <row r="311" spans="1:6" ht="12.75" customHeight="1">
      <c r="A311" s="63">
        <v>7111</v>
      </c>
      <c r="B311" s="64" t="s">
        <v>613</v>
      </c>
      <c r="C311" s="247" t="s">
        <v>614</v>
      </c>
      <c r="D311" s="194">
        <v>0</v>
      </c>
      <c r="E311" s="194"/>
      <c r="F311" s="45" t="str">
        <f t="shared" si="72"/>
        <v>-</v>
      </c>
    </row>
    <row r="312" spans="1:6" ht="12.75" customHeight="1">
      <c r="A312" s="63">
        <v>7112</v>
      </c>
      <c r="B312" s="64" t="s">
        <v>615</v>
      </c>
      <c r="C312" s="247" t="s">
        <v>616</v>
      </c>
      <c r="D312" s="194">
        <v>0</v>
      </c>
      <c r="E312" s="194"/>
      <c r="F312" s="45" t="str">
        <f t="shared" si="72"/>
        <v>-</v>
      </c>
    </row>
    <row r="313" spans="1:6" ht="12.75" customHeight="1">
      <c r="A313" s="63">
        <v>7113</v>
      </c>
      <c r="B313" s="64" t="s">
        <v>617</v>
      </c>
      <c r="C313" s="247" t="s">
        <v>618</v>
      </c>
      <c r="D313" s="194">
        <v>0</v>
      </c>
      <c r="E313" s="194"/>
      <c r="F313" s="45" t="str">
        <f t="shared" si="72"/>
        <v>-</v>
      </c>
    </row>
    <row r="314" spans="1:6" ht="12.75" customHeight="1">
      <c r="A314" s="63">
        <v>712</v>
      </c>
      <c r="B314" s="64" t="s">
        <v>619</v>
      </c>
      <c r="C314" s="247" t="s">
        <v>620</v>
      </c>
      <c r="D314" s="60">
        <f t="shared" ref="D314:E314" si="75">SUM(D315:D320)</f>
        <v>0</v>
      </c>
      <c r="E314" s="60">
        <f t="shared" si="75"/>
        <v>0</v>
      </c>
      <c r="F314" s="45" t="str">
        <f t="shared" si="72"/>
        <v>-</v>
      </c>
    </row>
    <row r="315" spans="1:6" ht="12.75" customHeight="1">
      <c r="A315" s="63">
        <v>7121</v>
      </c>
      <c r="B315" s="64" t="s">
        <v>621</v>
      </c>
      <c r="C315" s="247" t="s">
        <v>622</v>
      </c>
      <c r="D315" s="194">
        <v>0</v>
      </c>
      <c r="E315" s="194"/>
      <c r="F315" s="45" t="str">
        <f t="shared" si="72"/>
        <v>-</v>
      </c>
    </row>
    <row r="316" spans="1:6" ht="12.75" customHeight="1">
      <c r="A316" s="63">
        <v>7122</v>
      </c>
      <c r="B316" s="64" t="s">
        <v>623</v>
      </c>
      <c r="C316" s="247" t="s">
        <v>624</v>
      </c>
      <c r="D316" s="194">
        <v>0</v>
      </c>
      <c r="E316" s="194"/>
      <c r="F316" s="45" t="str">
        <f t="shared" si="72"/>
        <v>-</v>
      </c>
    </row>
    <row r="317" spans="1:6" ht="12.75" customHeight="1">
      <c r="A317" s="63">
        <v>7123</v>
      </c>
      <c r="B317" s="64" t="s">
        <v>625</v>
      </c>
      <c r="C317" s="247" t="s">
        <v>626</v>
      </c>
      <c r="D317" s="194">
        <v>0</v>
      </c>
      <c r="E317" s="194"/>
      <c r="F317" s="45" t="str">
        <f t="shared" si="72"/>
        <v>-</v>
      </c>
    </row>
    <row r="318" spans="1:6" ht="12.75" customHeight="1">
      <c r="A318" s="63">
        <v>7124</v>
      </c>
      <c r="B318" s="64" t="s">
        <v>627</v>
      </c>
      <c r="C318" s="247" t="s">
        <v>628</v>
      </c>
      <c r="D318" s="194">
        <v>0</v>
      </c>
      <c r="E318" s="194"/>
      <c r="F318" s="45" t="str">
        <f t="shared" si="72"/>
        <v>-</v>
      </c>
    </row>
    <row r="319" spans="1:6" ht="12.75" customHeight="1">
      <c r="A319" s="63">
        <v>7125</v>
      </c>
      <c r="B319" s="64" t="s">
        <v>629</v>
      </c>
      <c r="C319" s="247" t="s">
        <v>630</v>
      </c>
      <c r="D319" s="194">
        <v>0</v>
      </c>
      <c r="E319" s="194"/>
      <c r="F319" s="45" t="str">
        <f t="shared" si="72"/>
        <v>-</v>
      </c>
    </row>
    <row r="320" spans="1:6" ht="12.75" customHeight="1">
      <c r="A320" s="63">
        <v>7126</v>
      </c>
      <c r="B320" s="64" t="s">
        <v>631</v>
      </c>
      <c r="C320" s="247" t="s">
        <v>632</v>
      </c>
      <c r="D320" s="194">
        <v>0</v>
      </c>
      <c r="E320" s="194"/>
      <c r="F320" s="45" t="str">
        <f t="shared" si="72"/>
        <v>-</v>
      </c>
    </row>
    <row r="321" spans="1:6" ht="24">
      <c r="A321" s="63">
        <v>72</v>
      </c>
      <c r="B321" s="183" t="s">
        <v>633</v>
      </c>
      <c r="C321" s="247" t="s">
        <v>634</v>
      </c>
      <c r="D321" s="60">
        <f t="shared" ref="D321:E321" si="76">D322+D327+D336+D341+D346+D349</f>
        <v>0</v>
      </c>
      <c r="E321" s="60">
        <f t="shared" si="76"/>
        <v>0</v>
      </c>
      <c r="F321" s="45" t="str">
        <f t="shared" si="72"/>
        <v>-</v>
      </c>
    </row>
    <row r="322" spans="1:6" ht="12.75" customHeight="1">
      <c r="A322" s="63">
        <v>721</v>
      </c>
      <c r="B322" s="64" t="s">
        <v>635</v>
      </c>
      <c r="C322" s="247" t="s">
        <v>636</v>
      </c>
      <c r="D322" s="60">
        <f t="shared" ref="D322:E322" si="77">SUM(D323:D326)</f>
        <v>0</v>
      </c>
      <c r="E322" s="60">
        <f t="shared" si="77"/>
        <v>0</v>
      </c>
      <c r="F322" s="45" t="str">
        <f t="shared" si="72"/>
        <v>-</v>
      </c>
    </row>
    <row r="323" spans="1:6" ht="12.75" customHeight="1">
      <c r="A323" s="63">
        <v>7211</v>
      </c>
      <c r="B323" s="64" t="s">
        <v>637</v>
      </c>
      <c r="C323" s="247" t="s">
        <v>638</v>
      </c>
      <c r="D323" s="194">
        <v>0</v>
      </c>
      <c r="E323" s="194"/>
      <c r="F323" s="45" t="str">
        <f t="shared" si="72"/>
        <v>-</v>
      </c>
    </row>
    <row r="324" spans="1:6" ht="12.75" customHeight="1">
      <c r="A324" s="63">
        <v>7212</v>
      </c>
      <c r="B324" s="64" t="s">
        <v>639</v>
      </c>
      <c r="C324" s="247" t="s">
        <v>640</v>
      </c>
      <c r="D324" s="194">
        <v>0</v>
      </c>
      <c r="E324" s="194"/>
      <c r="F324" s="45" t="str">
        <f t="shared" si="72"/>
        <v>-</v>
      </c>
    </row>
    <row r="325" spans="1:6" ht="12.75" customHeight="1">
      <c r="A325" s="63">
        <v>7213</v>
      </c>
      <c r="B325" s="64" t="s">
        <v>641</v>
      </c>
      <c r="C325" s="247" t="s">
        <v>642</v>
      </c>
      <c r="D325" s="194">
        <v>0</v>
      </c>
      <c r="E325" s="194"/>
      <c r="F325" s="45" t="str">
        <f t="shared" si="72"/>
        <v>-</v>
      </c>
    </row>
    <row r="326" spans="1:6" ht="12.75" customHeight="1">
      <c r="A326" s="63">
        <v>7214</v>
      </c>
      <c r="B326" s="64" t="s">
        <v>643</v>
      </c>
      <c r="C326" s="247" t="s">
        <v>644</v>
      </c>
      <c r="D326" s="194">
        <v>0</v>
      </c>
      <c r="E326" s="194"/>
      <c r="F326" s="45" t="str">
        <f t="shared" si="72"/>
        <v>-</v>
      </c>
    </row>
    <row r="327" spans="1:6" ht="12.75" customHeight="1">
      <c r="A327" s="63">
        <v>722</v>
      </c>
      <c r="B327" s="64" t="s">
        <v>645</v>
      </c>
      <c r="C327" s="247" t="s">
        <v>646</v>
      </c>
      <c r="D327" s="60">
        <f t="shared" ref="D327:E327" si="78">SUM(D328:D335)</f>
        <v>0</v>
      </c>
      <c r="E327" s="60">
        <f t="shared" si="78"/>
        <v>0</v>
      </c>
      <c r="F327" s="45" t="str">
        <f t="shared" si="72"/>
        <v>-</v>
      </c>
    </row>
    <row r="328" spans="1:6" ht="12.75" customHeight="1">
      <c r="A328" s="63">
        <v>7221</v>
      </c>
      <c r="B328" s="64" t="s">
        <v>647</v>
      </c>
      <c r="C328" s="247" t="s">
        <v>648</v>
      </c>
      <c r="D328" s="194">
        <v>0</v>
      </c>
      <c r="E328" s="194"/>
      <c r="F328" s="45" t="str">
        <f t="shared" si="72"/>
        <v>-</v>
      </c>
    </row>
    <row r="329" spans="1:6" ht="12.75" customHeight="1">
      <c r="A329" s="63">
        <v>7222</v>
      </c>
      <c r="B329" s="64" t="s">
        <v>649</v>
      </c>
      <c r="C329" s="247" t="s">
        <v>650</v>
      </c>
      <c r="D329" s="194">
        <v>0</v>
      </c>
      <c r="E329" s="194"/>
      <c r="F329" s="45" t="str">
        <f t="shared" si="72"/>
        <v>-</v>
      </c>
    </row>
    <row r="330" spans="1:6" ht="12.75" customHeight="1">
      <c r="A330" s="63">
        <v>7223</v>
      </c>
      <c r="B330" s="64" t="s">
        <v>651</v>
      </c>
      <c r="C330" s="247" t="s">
        <v>652</v>
      </c>
      <c r="D330" s="194">
        <v>0</v>
      </c>
      <c r="E330" s="194"/>
      <c r="F330" s="45" t="str">
        <f t="shared" si="72"/>
        <v>-</v>
      </c>
    </row>
    <row r="331" spans="1:6" ht="12.75" customHeight="1">
      <c r="A331" s="63">
        <v>7224</v>
      </c>
      <c r="B331" s="64" t="s">
        <v>653</v>
      </c>
      <c r="C331" s="247" t="s">
        <v>654</v>
      </c>
      <c r="D331" s="194">
        <v>0</v>
      </c>
      <c r="E331" s="194"/>
      <c r="F331" s="45" t="str">
        <f t="shared" si="72"/>
        <v>-</v>
      </c>
    </row>
    <row r="332" spans="1:6" ht="12.75" customHeight="1">
      <c r="A332" s="70">
        <v>7225</v>
      </c>
      <c r="B332" s="65" t="s">
        <v>655</v>
      </c>
      <c r="C332" s="278" t="s">
        <v>656</v>
      </c>
      <c r="D332" s="192">
        <v>0</v>
      </c>
      <c r="E332" s="192"/>
      <c r="F332" s="45" t="str">
        <f t="shared" si="72"/>
        <v>-</v>
      </c>
    </row>
    <row r="333" spans="1:6" ht="12.75" customHeight="1">
      <c r="A333" s="63">
        <v>7226</v>
      </c>
      <c r="B333" s="64" t="s">
        <v>657</v>
      </c>
      <c r="C333" s="247" t="s">
        <v>658</v>
      </c>
      <c r="D333" s="194">
        <v>0</v>
      </c>
      <c r="E333" s="194"/>
      <c r="F333" s="45" t="str">
        <f t="shared" si="72"/>
        <v>-</v>
      </c>
    </row>
    <row r="334" spans="1:6" ht="12.75" customHeight="1">
      <c r="A334" s="63">
        <v>7227</v>
      </c>
      <c r="B334" s="64" t="s">
        <v>659</v>
      </c>
      <c r="C334" s="247" t="s">
        <v>660</v>
      </c>
      <c r="D334" s="194">
        <v>0</v>
      </c>
      <c r="E334" s="194"/>
      <c r="F334" s="45" t="str">
        <f t="shared" si="72"/>
        <v>-</v>
      </c>
    </row>
    <row r="335" spans="1:6" ht="12.75" customHeight="1">
      <c r="A335" s="63" t="s">
        <v>661</v>
      </c>
      <c r="B335" s="64" t="s">
        <v>662</v>
      </c>
      <c r="C335" s="247" t="s">
        <v>661</v>
      </c>
      <c r="D335" s="194">
        <v>0</v>
      </c>
      <c r="E335" s="194"/>
      <c r="F335" s="45" t="str">
        <f t="shared" si="72"/>
        <v>-</v>
      </c>
    </row>
    <row r="336" spans="1:6" ht="12.75" customHeight="1">
      <c r="A336" s="63">
        <v>723</v>
      </c>
      <c r="B336" s="183" t="s">
        <v>663</v>
      </c>
      <c r="C336" s="247" t="s">
        <v>664</v>
      </c>
      <c r="D336" s="60">
        <f t="shared" ref="D336:E336" si="79">SUM(D337:D340)</f>
        <v>0</v>
      </c>
      <c r="E336" s="60">
        <f t="shared" si="79"/>
        <v>0</v>
      </c>
      <c r="F336" s="45" t="str">
        <f t="shared" si="72"/>
        <v>-</v>
      </c>
    </row>
    <row r="337" spans="1:6" ht="12.75" customHeight="1">
      <c r="A337" s="63">
        <v>7231</v>
      </c>
      <c r="B337" s="64" t="s">
        <v>665</v>
      </c>
      <c r="C337" s="247" t="s">
        <v>666</v>
      </c>
      <c r="D337" s="194">
        <v>0</v>
      </c>
      <c r="E337" s="194"/>
      <c r="F337" s="45" t="str">
        <f t="shared" si="72"/>
        <v>-</v>
      </c>
    </row>
    <row r="338" spans="1:6" ht="12.75" customHeight="1">
      <c r="A338" s="63">
        <v>7232</v>
      </c>
      <c r="B338" s="64" t="s">
        <v>667</v>
      </c>
      <c r="C338" s="247" t="s">
        <v>668</v>
      </c>
      <c r="D338" s="194">
        <v>0</v>
      </c>
      <c r="E338" s="194"/>
      <c r="F338" s="45" t="str">
        <f t="shared" si="72"/>
        <v>-</v>
      </c>
    </row>
    <row r="339" spans="1:6" ht="12.75" customHeight="1">
      <c r="A339" s="63">
        <v>7233</v>
      </c>
      <c r="B339" s="64" t="s">
        <v>669</v>
      </c>
      <c r="C339" s="247" t="s">
        <v>670</v>
      </c>
      <c r="D339" s="194">
        <v>0</v>
      </c>
      <c r="E339" s="194"/>
      <c r="F339" s="45" t="str">
        <f t="shared" si="72"/>
        <v>-</v>
      </c>
    </row>
    <row r="340" spans="1:6" ht="12.75" customHeight="1">
      <c r="A340" s="63">
        <v>7234</v>
      </c>
      <c r="B340" s="183" t="s">
        <v>671</v>
      </c>
      <c r="C340" s="247" t="s">
        <v>672</v>
      </c>
      <c r="D340" s="194">
        <v>0</v>
      </c>
      <c r="E340" s="194"/>
      <c r="F340" s="45" t="str">
        <f t="shared" si="72"/>
        <v>-</v>
      </c>
    </row>
    <row r="341" spans="1:6" ht="24">
      <c r="A341" s="63">
        <v>724</v>
      </c>
      <c r="B341" s="183" t="s">
        <v>673</v>
      </c>
      <c r="C341" s="247" t="s">
        <v>674</v>
      </c>
      <c r="D341" s="60">
        <f t="shared" ref="D341:E341" si="80">SUM(D342:D345)</f>
        <v>0</v>
      </c>
      <c r="E341" s="60">
        <f t="shared" si="80"/>
        <v>0</v>
      </c>
      <c r="F341" s="45" t="str">
        <f t="shared" si="72"/>
        <v>-</v>
      </c>
    </row>
    <row r="342" spans="1:6" ht="12.75" customHeight="1">
      <c r="A342" s="63">
        <v>7241</v>
      </c>
      <c r="B342" s="64" t="s">
        <v>675</v>
      </c>
      <c r="C342" s="247" t="s">
        <v>676</v>
      </c>
      <c r="D342" s="194">
        <v>0</v>
      </c>
      <c r="E342" s="194"/>
      <c r="F342" s="45" t="str">
        <f t="shared" si="72"/>
        <v>-</v>
      </c>
    </row>
    <row r="343" spans="1:6" ht="12.75" customHeight="1">
      <c r="A343" s="63">
        <v>7242</v>
      </c>
      <c r="B343" s="64" t="s">
        <v>677</v>
      </c>
      <c r="C343" s="247" t="s">
        <v>678</v>
      </c>
      <c r="D343" s="194">
        <v>0</v>
      </c>
      <c r="E343" s="194"/>
      <c r="F343" s="45" t="str">
        <f t="shared" si="72"/>
        <v>-</v>
      </c>
    </row>
    <row r="344" spans="1:6" ht="12.75" customHeight="1">
      <c r="A344" s="63">
        <v>7243</v>
      </c>
      <c r="B344" s="64" t="s">
        <v>679</v>
      </c>
      <c r="C344" s="247" t="s">
        <v>680</v>
      </c>
      <c r="D344" s="194">
        <v>0</v>
      </c>
      <c r="E344" s="194"/>
      <c r="F344" s="45" t="str">
        <f t="shared" si="72"/>
        <v>-</v>
      </c>
    </row>
    <row r="345" spans="1:6" ht="12.75" customHeight="1">
      <c r="A345" s="63">
        <v>7244</v>
      </c>
      <c r="B345" s="64" t="s">
        <v>681</v>
      </c>
      <c r="C345" s="247" t="s">
        <v>682</v>
      </c>
      <c r="D345" s="194">
        <v>0</v>
      </c>
      <c r="E345" s="194"/>
      <c r="F345" s="45" t="str">
        <f t="shared" si="72"/>
        <v>-</v>
      </c>
    </row>
    <row r="346" spans="1:6" ht="12.75" customHeight="1">
      <c r="A346" s="63">
        <v>725</v>
      </c>
      <c r="B346" s="64" t="s">
        <v>683</v>
      </c>
      <c r="C346" s="247" t="s">
        <v>684</v>
      </c>
      <c r="D346" s="60">
        <f t="shared" ref="D346:E346" si="81">SUM(D347:D348)</f>
        <v>0</v>
      </c>
      <c r="E346" s="60">
        <f t="shared" si="81"/>
        <v>0</v>
      </c>
      <c r="F346" s="45" t="str">
        <f t="shared" si="72"/>
        <v>-</v>
      </c>
    </row>
    <row r="347" spans="1:6" ht="12.75" customHeight="1">
      <c r="A347" s="63">
        <v>7251</v>
      </c>
      <c r="B347" s="64" t="s">
        <v>685</v>
      </c>
      <c r="C347" s="247" t="s">
        <v>686</v>
      </c>
      <c r="D347" s="194">
        <v>0</v>
      </c>
      <c r="E347" s="194"/>
      <c r="F347" s="45" t="str">
        <f t="shared" si="72"/>
        <v>-</v>
      </c>
    </row>
    <row r="348" spans="1:6" ht="12.75" customHeight="1">
      <c r="A348" s="63">
        <v>7252</v>
      </c>
      <c r="B348" s="64" t="s">
        <v>687</v>
      </c>
      <c r="C348" s="247" t="s">
        <v>688</v>
      </c>
      <c r="D348" s="194">
        <v>0</v>
      </c>
      <c r="E348" s="194"/>
      <c r="F348" s="45" t="str">
        <f t="shared" si="72"/>
        <v>-</v>
      </c>
    </row>
    <row r="349" spans="1:6" ht="12.75" customHeight="1">
      <c r="A349" s="63">
        <v>726</v>
      </c>
      <c r="B349" s="64" t="s">
        <v>689</v>
      </c>
      <c r="C349" s="247" t="s">
        <v>690</v>
      </c>
      <c r="D349" s="60">
        <f t="shared" ref="D349:E349" si="82">SUM(D350:D353)</f>
        <v>0</v>
      </c>
      <c r="E349" s="60">
        <f t="shared" si="82"/>
        <v>0</v>
      </c>
      <c r="F349" s="45" t="str">
        <f t="shared" si="72"/>
        <v>-</v>
      </c>
    </row>
    <row r="350" spans="1:6" ht="12.75" customHeight="1">
      <c r="A350" s="63">
        <v>7261</v>
      </c>
      <c r="B350" s="64" t="s">
        <v>691</v>
      </c>
      <c r="C350" s="247" t="s">
        <v>692</v>
      </c>
      <c r="D350" s="194">
        <v>0</v>
      </c>
      <c r="E350" s="194"/>
      <c r="F350" s="45" t="str">
        <f t="shared" si="72"/>
        <v>-</v>
      </c>
    </row>
    <row r="351" spans="1:6" ht="12.75" customHeight="1">
      <c r="A351" s="63">
        <v>7262</v>
      </c>
      <c r="B351" s="64" t="s">
        <v>693</v>
      </c>
      <c r="C351" s="247" t="s">
        <v>694</v>
      </c>
      <c r="D351" s="194">
        <v>0</v>
      </c>
      <c r="E351" s="194"/>
      <c r="F351" s="45" t="str">
        <f t="shared" si="72"/>
        <v>-</v>
      </c>
    </row>
    <row r="352" spans="1:6" ht="12.75" customHeight="1">
      <c r="A352" s="63">
        <v>7263</v>
      </c>
      <c r="B352" s="64" t="s">
        <v>695</v>
      </c>
      <c r="C352" s="247" t="s">
        <v>696</v>
      </c>
      <c r="D352" s="194">
        <v>0</v>
      </c>
      <c r="E352" s="194"/>
      <c r="F352" s="45" t="str">
        <f t="shared" si="72"/>
        <v>-</v>
      </c>
    </row>
    <row r="353" spans="1:6" ht="12.75" customHeight="1">
      <c r="A353" s="63">
        <v>7264</v>
      </c>
      <c r="B353" s="64" t="s">
        <v>697</v>
      </c>
      <c r="C353" s="247" t="s">
        <v>698</v>
      </c>
      <c r="D353" s="194">
        <v>0</v>
      </c>
      <c r="E353" s="194"/>
      <c r="F353" s="45" t="str">
        <f t="shared" si="72"/>
        <v>-</v>
      </c>
    </row>
    <row r="354" spans="1:6" ht="24">
      <c r="A354" s="63">
        <v>73</v>
      </c>
      <c r="B354" s="64" t="s">
        <v>699</v>
      </c>
      <c r="C354" s="247" t="s">
        <v>700</v>
      </c>
      <c r="D354" s="60">
        <f t="shared" ref="D354:E354" si="83">D355</f>
        <v>0</v>
      </c>
      <c r="E354" s="60">
        <f t="shared" si="83"/>
        <v>0</v>
      </c>
      <c r="F354" s="45" t="str">
        <f t="shared" si="72"/>
        <v>-</v>
      </c>
    </row>
    <row r="355" spans="1:6" ht="24">
      <c r="A355" s="63">
        <v>731</v>
      </c>
      <c r="B355" s="64" t="s">
        <v>701</v>
      </c>
      <c r="C355" s="247" t="s">
        <v>702</v>
      </c>
      <c r="D355" s="60">
        <f t="shared" ref="D355:E355" si="84">SUM(D356:D357)</f>
        <v>0</v>
      </c>
      <c r="E355" s="60">
        <f t="shared" si="84"/>
        <v>0</v>
      </c>
      <c r="F355" s="45" t="str">
        <f t="shared" si="72"/>
        <v>-</v>
      </c>
    </row>
    <row r="356" spans="1:6" ht="12.75" customHeight="1">
      <c r="A356" s="63">
        <v>7311</v>
      </c>
      <c r="B356" s="64" t="s">
        <v>703</v>
      </c>
      <c r="C356" s="247" t="s">
        <v>704</v>
      </c>
      <c r="D356" s="194">
        <v>0</v>
      </c>
      <c r="E356" s="194"/>
      <c r="F356" s="45" t="str">
        <f t="shared" si="72"/>
        <v>-</v>
      </c>
    </row>
    <row r="357" spans="1:6" ht="12.75" customHeight="1">
      <c r="A357" s="63">
        <v>7312</v>
      </c>
      <c r="B357" s="64" t="s">
        <v>705</v>
      </c>
      <c r="C357" s="247" t="s">
        <v>706</v>
      </c>
      <c r="D357" s="194">
        <v>0</v>
      </c>
      <c r="E357" s="194"/>
      <c r="F357" s="45" t="str">
        <f t="shared" si="72"/>
        <v>-</v>
      </c>
    </row>
    <row r="358" spans="1:6" ht="12.75" customHeight="1">
      <c r="A358" s="63">
        <v>74</v>
      </c>
      <c r="B358" s="64" t="s">
        <v>707</v>
      </c>
      <c r="C358" s="247" t="s">
        <v>708</v>
      </c>
      <c r="D358" s="60">
        <f t="shared" ref="D358:E358" si="85">D359</f>
        <v>0</v>
      </c>
      <c r="E358" s="60">
        <f t="shared" si="85"/>
        <v>0</v>
      </c>
      <c r="F358" s="45" t="str">
        <f t="shared" si="72"/>
        <v>-</v>
      </c>
    </row>
    <row r="359" spans="1:6" ht="12.75" customHeight="1">
      <c r="A359" s="63">
        <v>741</v>
      </c>
      <c r="B359" s="64" t="s">
        <v>709</v>
      </c>
      <c r="C359" s="247" t="s">
        <v>710</v>
      </c>
      <c r="D359" s="194">
        <v>0</v>
      </c>
      <c r="E359" s="194"/>
      <c r="F359" s="45" t="str">
        <f t="shared" si="72"/>
        <v>-</v>
      </c>
    </row>
    <row r="360" spans="1:6" ht="12.75" customHeight="1">
      <c r="A360" s="63">
        <v>4</v>
      </c>
      <c r="B360" s="64" t="s">
        <v>711</v>
      </c>
      <c r="C360" s="247" t="s">
        <v>712</v>
      </c>
      <c r="D360" s="60">
        <f t="shared" ref="D360:E360" si="86">D361+D373+D406+D410+D412</f>
        <v>13073.880000000001</v>
      </c>
      <c r="E360" s="60">
        <f t="shared" si="86"/>
        <v>27561.66</v>
      </c>
      <c r="F360" s="45">
        <f t="shared" si="72"/>
        <v>210.81469311329153</v>
      </c>
    </row>
    <row r="361" spans="1:6" ht="12.75" customHeight="1">
      <c r="A361" s="63">
        <v>41</v>
      </c>
      <c r="B361" s="64" t="s">
        <v>713</v>
      </c>
      <c r="C361" s="247" t="s">
        <v>714</v>
      </c>
      <c r="D361" s="60">
        <f t="shared" ref="D361:E361" si="87">D362+D366</f>
        <v>0</v>
      </c>
      <c r="E361" s="60">
        <f t="shared" si="87"/>
        <v>0</v>
      </c>
      <c r="F361" s="45" t="str">
        <f t="shared" si="72"/>
        <v>-</v>
      </c>
    </row>
    <row r="362" spans="1:6" ht="12.75" customHeight="1">
      <c r="A362" s="63">
        <v>411</v>
      </c>
      <c r="B362" s="64" t="s">
        <v>715</v>
      </c>
      <c r="C362" s="247" t="s">
        <v>716</v>
      </c>
      <c r="D362" s="60">
        <f t="shared" ref="D362:E362" si="88">SUM(D363:D365)</f>
        <v>0</v>
      </c>
      <c r="E362" s="60">
        <f t="shared" si="88"/>
        <v>0</v>
      </c>
      <c r="F362" s="45" t="str">
        <f t="shared" si="72"/>
        <v>-</v>
      </c>
    </row>
    <row r="363" spans="1:6" ht="12.75" customHeight="1">
      <c r="A363" s="63">
        <v>4111</v>
      </c>
      <c r="B363" s="64" t="s">
        <v>613</v>
      </c>
      <c r="C363" s="247" t="s">
        <v>717</v>
      </c>
      <c r="D363" s="194">
        <v>0</v>
      </c>
      <c r="E363" s="194"/>
      <c r="F363" s="45" t="str">
        <f t="shared" si="72"/>
        <v>-</v>
      </c>
    </row>
    <row r="364" spans="1:6" ht="12.75" customHeight="1">
      <c r="A364" s="63">
        <v>4112</v>
      </c>
      <c r="B364" s="64" t="s">
        <v>615</v>
      </c>
      <c r="C364" s="247" t="s">
        <v>718</v>
      </c>
      <c r="D364" s="194">
        <v>0</v>
      </c>
      <c r="E364" s="194"/>
      <c r="F364" s="45" t="str">
        <f t="shared" si="72"/>
        <v>-</v>
      </c>
    </row>
    <row r="365" spans="1:6" ht="12.75" customHeight="1">
      <c r="A365" s="63">
        <v>4113</v>
      </c>
      <c r="B365" s="64" t="s">
        <v>719</v>
      </c>
      <c r="C365" s="247" t="s">
        <v>720</v>
      </c>
      <c r="D365" s="194">
        <v>0</v>
      </c>
      <c r="E365" s="194"/>
      <c r="F365" s="45" t="str">
        <f t="shared" si="72"/>
        <v>-</v>
      </c>
    </row>
    <row r="366" spans="1:6" ht="12.75" customHeight="1">
      <c r="A366" s="63">
        <v>412</v>
      </c>
      <c r="B366" s="64" t="s">
        <v>721</v>
      </c>
      <c r="C366" s="247" t="s">
        <v>722</v>
      </c>
      <c r="D366" s="60">
        <f t="shared" ref="D366:E366" si="89">SUM(D367:D372)</f>
        <v>0</v>
      </c>
      <c r="E366" s="60">
        <f t="shared" si="89"/>
        <v>0</v>
      </c>
      <c r="F366" s="45" t="str">
        <f t="shared" si="72"/>
        <v>-</v>
      </c>
    </row>
    <row r="367" spans="1:6" ht="12.75" customHeight="1">
      <c r="A367" s="63">
        <v>4121</v>
      </c>
      <c r="B367" s="64" t="s">
        <v>621</v>
      </c>
      <c r="C367" s="247" t="s">
        <v>723</v>
      </c>
      <c r="D367" s="194">
        <v>0</v>
      </c>
      <c r="E367" s="194"/>
      <c r="F367" s="45" t="str">
        <f t="shared" si="72"/>
        <v>-</v>
      </c>
    </row>
    <row r="368" spans="1:6" ht="12.75" customHeight="1">
      <c r="A368" s="63">
        <v>4122</v>
      </c>
      <c r="B368" s="64" t="s">
        <v>623</v>
      </c>
      <c r="C368" s="247" t="s">
        <v>724</v>
      </c>
      <c r="D368" s="194">
        <v>0</v>
      </c>
      <c r="E368" s="194"/>
      <c r="F368" s="45" t="str">
        <f t="shared" si="72"/>
        <v>-</v>
      </c>
    </row>
    <row r="369" spans="1:6" ht="12.75" customHeight="1">
      <c r="A369" s="63">
        <v>4123</v>
      </c>
      <c r="B369" s="64" t="s">
        <v>625</v>
      </c>
      <c r="C369" s="247" t="s">
        <v>725</v>
      </c>
      <c r="D369" s="194">
        <v>0</v>
      </c>
      <c r="E369" s="194"/>
      <c r="F369" s="45" t="str">
        <f t="shared" si="72"/>
        <v>-</v>
      </c>
    </row>
    <row r="370" spans="1:6" ht="12.75" customHeight="1">
      <c r="A370" s="63">
        <v>4124</v>
      </c>
      <c r="B370" s="64" t="s">
        <v>627</v>
      </c>
      <c r="C370" s="247" t="s">
        <v>726</v>
      </c>
      <c r="D370" s="194">
        <v>0</v>
      </c>
      <c r="E370" s="194"/>
      <c r="F370" s="45" t="str">
        <f t="shared" si="72"/>
        <v>-</v>
      </c>
    </row>
    <row r="371" spans="1:6" ht="12.75" customHeight="1">
      <c r="A371" s="63">
        <v>4125</v>
      </c>
      <c r="B371" s="64" t="s">
        <v>629</v>
      </c>
      <c r="C371" s="247" t="s">
        <v>727</v>
      </c>
      <c r="D371" s="194">
        <v>0</v>
      </c>
      <c r="E371" s="194"/>
      <c r="F371" s="45" t="str">
        <f t="shared" si="72"/>
        <v>-</v>
      </c>
    </row>
    <row r="372" spans="1:6" ht="12.75" customHeight="1">
      <c r="A372" s="63">
        <v>4126</v>
      </c>
      <c r="B372" s="64" t="s">
        <v>631</v>
      </c>
      <c r="C372" s="247" t="s">
        <v>728</v>
      </c>
      <c r="D372" s="194">
        <v>0</v>
      </c>
      <c r="E372" s="194"/>
      <c r="F372" s="45" t="str">
        <f t="shared" si="72"/>
        <v>-</v>
      </c>
    </row>
    <row r="373" spans="1:6" ht="24">
      <c r="A373" s="63">
        <v>42</v>
      </c>
      <c r="B373" s="183" t="s">
        <v>729</v>
      </c>
      <c r="C373" s="247" t="s">
        <v>730</v>
      </c>
      <c r="D373" s="60">
        <f t="shared" ref="D373:E373" si="90">D374+D379+D388+D393+D398+D401</f>
        <v>13073.880000000001</v>
      </c>
      <c r="E373" s="60">
        <f t="shared" si="90"/>
        <v>27561.66</v>
      </c>
      <c r="F373" s="45">
        <f t="shared" si="72"/>
        <v>210.81469311329153</v>
      </c>
    </row>
    <row r="374" spans="1:6" ht="12.75" customHeight="1">
      <c r="A374" s="63">
        <v>421</v>
      </c>
      <c r="B374" s="64" t="s">
        <v>731</v>
      </c>
      <c r="C374" s="247" t="s">
        <v>732</v>
      </c>
      <c r="D374" s="60">
        <f t="shared" ref="D374:E374" si="91">SUM(D375:D378)</f>
        <v>625</v>
      </c>
      <c r="E374" s="60">
        <f t="shared" si="91"/>
        <v>1750</v>
      </c>
      <c r="F374" s="45">
        <f t="shared" si="72"/>
        <v>280</v>
      </c>
    </row>
    <row r="375" spans="1:6" ht="12.75" customHeight="1">
      <c r="A375" s="63">
        <v>4211</v>
      </c>
      <c r="B375" s="64" t="s">
        <v>637</v>
      </c>
      <c r="C375" s="247" t="s">
        <v>733</v>
      </c>
      <c r="D375" s="194">
        <v>0</v>
      </c>
      <c r="E375" s="194"/>
      <c r="F375" s="45" t="str">
        <f t="shared" si="72"/>
        <v>-</v>
      </c>
    </row>
    <row r="376" spans="1:6" ht="12.75" customHeight="1">
      <c r="A376" s="63">
        <v>4212</v>
      </c>
      <c r="B376" s="64" t="s">
        <v>639</v>
      </c>
      <c r="C376" s="247" t="s">
        <v>734</v>
      </c>
      <c r="D376" s="194">
        <v>625</v>
      </c>
      <c r="E376" s="194">
        <v>1750</v>
      </c>
      <c r="F376" s="45">
        <f t="shared" si="72"/>
        <v>280</v>
      </c>
    </row>
    <row r="377" spans="1:6" ht="12.75" customHeight="1">
      <c r="A377" s="63">
        <v>4213</v>
      </c>
      <c r="B377" s="64" t="s">
        <v>641</v>
      </c>
      <c r="C377" s="247" t="s">
        <v>735</v>
      </c>
      <c r="D377" s="194">
        <v>0</v>
      </c>
      <c r="E377" s="194"/>
      <c r="F377" s="45" t="str">
        <f t="shared" si="72"/>
        <v>-</v>
      </c>
    </row>
    <row r="378" spans="1:6" ht="12.75" customHeight="1">
      <c r="A378" s="63">
        <v>4214</v>
      </c>
      <c r="B378" s="64" t="s">
        <v>643</v>
      </c>
      <c r="C378" s="247" t="s">
        <v>736</v>
      </c>
      <c r="D378" s="194">
        <v>0</v>
      </c>
      <c r="E378" s="194"/>
      <c r="F378" s="45" t="str">
        <f t="shared" si="72"/>
        <v>-</v>
      </c>
    </row>
    <row r="379" spans="1:6" ht="12.75" customHeight="1">
      <c r="A379" s="63">
        <v>422</v>
      </c>
      <c r="B379" s="64" t="s">
        <v>737</v>
      </c>
      <c r="C379" s="247" t="s">
        <v>738</v>
      </c>
      <c r="D379" s="60">
        <f t="shared" ref="D379:E379" si="92">SUM(D380:D387)</f>
        <v>6303.12</v>
      </c>
      <c r="E379" s="60">
        <f t="shared" si="92"/>
        <v>19277.78</v>
      </c>
      <c r="F379" s="45">
        <f t="shared" si="72"/>
        <v>305.84504182055872</v>
      </c>
    </row>
    <row r="380" spans="1:6" ht="12.75" customHeight="1">
      <c r="A380" s="63">
        <v>4221</v>
      </c>
      <c r="B380" s="64" t="s">
        <v>647</v>
      </c>
      <c r="C380" s="247" t="s">
        <v>739</v>
      </c>
      <c r="D380" s="194">
        <v>6303.12</v>
      </c>
      <c r="E380" s="194"/>
      <c r="F380" s="45">
        <f t="shared" si="72"/>
        <v>0</v>
      </c>
    </row>
    <row r="381" spans="1:6" ht="12.75" customHeight="1">
      <c r="A381" s="63">
        <v>4222</v>
      </c>
      <c r="B381" s="64" t="s">
        <v>740</v>
      </c>
      <c r="C381" s="247" t="s">
        <v>741</v>
      </c>
      <c r="D381" s="194">
        <v>0</v>
      </c>
      <c r="E381" s="194"/>
      <c r="F381" s="45" t="str">
        <f t="shared" si="72"/>
        <v>-</v>
      </c>
    </row>
    <row r="382" spans="1:6" ht="12.75" customHeight="1">
      <c r="A382" s="63">
        <v>4223</v>
      </c>
      <c r="B382" s="64" t="s">
        <v>651</v>
      </c>
      <c r="C382" s="247" t="s">
        <v>742</v>
      </c>
      <c r="D382" s="194">
        <v>0</v>
      </c>
      <c r="E382" s="194">
        <v>1926.64</v>
      </c>
      <c r="F382" s="45" t="str">
        <f t="shared" si="72"/>
        <v>-</v>
      </c>
    </row>
    <row r="383" spans="1:6" ht="12.75" customHeight="1">
      <c r="A383" s="63">
        <v>4224</v>
      </c>
      <c r="B383" s="64" t="s">
        <v>653</v>
      </c>
      <c r="C383" s="247" t="s">
        <v>743</v>
      </c>
      <c r="D383" s="194">
        <v>0</v>
      </c>
      <c r="E383" s="194"/>
      <c r="F383" s="45" t="str">
        <f t="shared" si="72"/>
        <v>-</v>
      </c>
    </row>
    <row r="384" spans="1:6" ht="12.75" customHeight="1">
      <c r="A384" s="70">
        <v>4225</v>
      </c>
      <c r="B384" s="65" t="s">
        <v>655</v>
      </c>
      <c r="C384" s="278" t="s">
        <v>744</v>
      </c>
      <c r="D384" s="192">
        <v>0</v>
      </c>
      <c r="E384" s="192">
        <v>150</v>
      </c>
      <c r="F384" s="71" t="str">
        <f t="shared" si="72"/>
        <v>-</v>
      </c>
    </row>
    <row r="385" spans="1:6" ht="12.75" customHeight="1">
      <c r="A385" s="63">
        <v>4226</v>
      </c>
      <c r="B385" s="64" t="s">
        <v>657</v>
      </c>
      <c r="C385" s="247" t="s">
        <v>745</v>
      </c>
      <c r="D385" s="194">
        <v>0</v>
      </c>
      <c r="E385" s="194">
        <v>175</v>
      </c>
      <c r="F385" s="45" t="str">
        <f t="shared" si="72"/>
        <v>-</v>
      </c>
    </row>
    <row r="386" spans="1:6" ht="12.75" customHeight="1">
      <c r="A386" s="63">
        <v>4227</v>
      </c>
      <c r="B386" s="183" t="s">
        <v>659</v>
      </c>
      <c r="C386" s="247" t="s">
        <v>746</v>
      </c>
      <c r="D386" s="194">
        <v>0</v>
      </c>
      <c r="E386" s="194">
        <v>17026.14</v>
      </c>
      <c r="F386" s="45" t="str">
        <f t="shared" si="72"/>
        <v>-</v>
      </c>
    </row>
    <row r="387" spans="1:6" ht="12.75" customHeight="1">
      <c r="A387" s="63" t="s">
        <v>747</v>
      </c>
      <c r="B387" s="183" t="s">
        <v>662</v>
      </c>
      <c r="C387" s="247" t="s">
        <v>747</v>
      </c>
      <c r="D387" s="194">
        <v>0</v>
      </c>
      <c r="E387" s="194"/>
      <c r="F387" s="45" t="str">
        <f t="shared" si="72"/>
        <v>-</v>
      </c>
    </row>
    <row r="388" spans="1:6" ht="12.75" customHeight="1">
      <c r="A388" s="63">
        <v>423</v>
      </c>
      <c r="B388" s="64" t="s">
        <v>748</v>
      </c>
      <c r="C388" s="247" t="s">
        <v>749</v>
      </c>
      <c r="D388" s="60">
        <f t="shared" ref="D388:E388" si="93">SUM(D389:D392)</f>
        <v>0</v>
      </c>
      <c r="E388" s="60">
        <f t="shared" si="93"/>
        <v>0</v>
      </c>
      <c r="F388" s="45" t="str">
        <f t="shared" si="72"/>
        <v>-</v>
      </c>
    </row>
    <row r="389" spans="1:6" ht="12.75" customHeight="1">
      <c r="A389" s="63">
        <v>4231</v>
      </c>
      <c r="B389" s="64" t="s">
        <v>665</v>
      </c>
      <c r="C389" s="247" t="s">
        <v>750</v>
      </c>
      <c r="D389" s="194">
        <v>0</v>
      </c>
      <c r="E389" s="194"/>
      <c r="F389" s="45" t="str">
        <f t="shared" si="72"/>
        <v>-</v>
      </c>
    </row>
    <row r="390" spans="1:6" ht="12.75" customHeight="1">
      <c r="A390" s="63">
        <v>4232</v>
      </c>
      <c r="B390" s="64" t="s">
        <v>667</v>
      </c>
      <c r="C390" s="247" t="s">
        <v>751</v>
      </c>
      <c r="D390" s="194">
        <v>0</v>
      </c>
      <c r="E390" s="194"/>
      <c r="F390" s="45" t="str">
        <f t="shared" si="72"/>
        <v>-</v>
      </c>
    </row>
    <row r="391" spans="1:6" ht="12.75" customHeight="1">
      <c r="A391" s="63">
        <v>4233</v>
      </c>
      <c r="B391" s="64" t="s">
        <v>669</v>
      </c>
      <c r="C391" s="247" t="s">
        <v>752</v>
      </c>
      <c r="D391" s="194">
        <v>0</v>
      </c>
      <c r="E391" s="194"/>
      <c r="F391" s="45" t="str">
        <f t="shared" si="72"/>
        <v>-</v>
      </c>
    </row>
    <row r="392" spans="1:6" ht="12.75" customHeight="1">
      <c r="A392" s="63">
        <v>4234</v>
      </c>
      <c r="B392" s="183" t="s">
        <v>671</v>
      </c>
      <c r="C392" s="247" t="s">
        <v>753</v>
      </c>
      <c r="D392" s="194">
        <v>0</v>
      </c>
      <c r="E392" s="194"/>
      <c r="F392" s="45" t="str">
        <f t="shared" si="72"/>
        <v>-</v>
      </c>
    </row>
    <row r="393" spans="1:6" ht="12.75" customHeight="1">
      <c r="A393" s="63">
        <v>424</v>
      </c>
      <c r="B393" s="64" t="s">
        <v>754</v>
      </c>
      <c r="C393" s="247" t="s">
        <v>755</v>
      </c>
      <c r="D393" s="60">
        <f t="shared" ref="D393:E393" si="94">SUM(D394:D397)</f>
        <v>6145.76</v>
      </c>
      <c r="E393" s="60">
        <f t="shared" si="94"/>
        <v>6533.88</v>
      </c>
      <c r="F393" s="45">
        <f t="shared" si="72"/>
        <v>106.31524823618234</v>
      </c>
    </row>
    <row r="394" spans="1:6" ht="12.75" customHeight="1">
      <c r="A394" s="63">
        <v>4241</v>
      </c>
      <c r="B394" s="64" t="s">
        <v>756</v>
      </c>
      <c r="C394" s="247" t="s">
        <v>757</v>
      </c>
      <c r="D394" s="194">
        <v>6145.76</v>
      </c>
      <c r="E394" s="194">
        <v>6533.88</v>
      </c>
      <c r="F394" s="45">
        <f t="shared" si="72"/>
        <v>106.31524823618234</v>
      </c>
    </row>
    <row r="395" spans="1:6" ht="12.75" customHeight="1">
      <c r="A395" s="63">
        <v>4242</v>
      </c>
      <c r="B395" s="64" t="s">
        <v>677</v>
      </c>
      <c r="C395" s="247" t="s">
        <v>758</v>
      </c>
      <c r="D395" s="194">
        <v>0</v>
      </c>
      <c r="E395" s="194"/>
      <c r="F395" s="45" t="str">
        <f t="shared" si="72"/>
        <v>-</v>
      </c>
    </row>
    <row r="396" spans="1:6" ht="12.75" customHeight="1">
      <c r="A396" s="63">
        <v>4243</v>
      </c>
      <c r="B396" s="64" t="s">
        <v>679</v>
      </c>
      <c r="C396" s="247" t="s">
        <v>759</v>
      </c>
      <c r="D396" s="194">
        <v>0</v>
      </c>
      <c r="E396" s="194"/>
      <c r="F396" s="45" t="str">
        <f t="shared" si="72"/>
        <v>-</v>
      </c>
    </row>
    <row r="397" spans="1:6" ht="12.75" customHeight="1">
      <c r="A397" s="63">
        <v>4244</v>
      </c>
      <c r="B397" s="64" t="s">
        <v>681</v>
      </c>
      <c r="C397" s="247" t="s">
        <v>760</v>
      </c>
      <c r="D397" s="194">
        <v>0</v>
      </c>
      <c r="E397" s="194"/>
      <c r="F397" s="45" t="str">
        <f t="shared" si="72"/>
        <v>-</v>
      </c>
    </row>
    <row r="398" spans="1:6" ht="12.75" customHeight="1">
      <c r="A398" s="63">
        <v>425</v>
      </c>
      <c r="B398" s="64" t="s">
        <v>761</v>
      </c>
      <c r="C398" s="247" t="s">
        <v>762</v>
      </c>
      <c r="D398" s="60">
        <f t="shared" ref="D398:E398" si="95">SUM(D399:D400)</f>
        <v>0</v>
      </c>
      <c r="E398" s="60">
        <f t="shared" si="95"/>
        <v>0</v>
      </c>
      <c r="F398" s="45" t="str">
        <f t="shared" si="72"/>
        <v>-</v>
      </c>
    </row>
    <row r="399" spans="1:6" ht="12.75" customHeight="1">
      <c r="A399" s="63">
        <v>4251</v>
      </c>
      <c r="B399" s="64" t="s">
        <v>763</v>
      </c>
      <c r="C399" s="247" t="s">
        <v>764</v>
      </c>
      <c r="D399" s="194">
        <v>0</v>
      </c>
      <c r="E399" s="194"/>
      <c r="F399" s="45" t="str">
        <f t="shared" si="72"/>
        <v>-</v>
      </c>
    </row>
    <row r="400" spans="1:6" ht="12.75" customHeight="1">
      <c r="A400" s="63">
        <v>4252</v>
      </c>
      <c r="B400" s="64" t="s">
        <v>687</v>
      </c>
      <c r="C400" s="247" t="s">
        <v>765</v>
      </c>
      <c r="D400" s="194">
        <v>0</v>
      </c>
      <c r="E400" s="194"/>
      <c r="F400" s="45" t="str">
        <f t="shared" si="72"/>
        <v>-</v>
      </c>
    </row>
    <row r="401" spans="1:6" ht="12.75" customHeight="1">
      <c r="A401" s="63">
        <v>426</v>
      </c>
      <c r="B401" s="64" t="s">
        <v>766</v>
      </c>
      <c r="C401" s="247" t="s">
        <v>767</v>
      </c>
      <c r="D401" s="60">
        <f t="shared" ref="D401:E401" si="96">SUM(D402:D405)</f>
        <v>0</v>
      </c>
      <c r="E401" s="60">
        <f t="shared" si="96"/>
        <v>0</v>
      </c>
      <c r="F401" s="45" t="str">
        <f t="shared" si="72"/>
        <v>-</v>
      </c>
    </row>
    <row r="402" spans="1:6" ht="12.75" customHeight="1">
      <c r="A402" s="63">
        <v>4261</v>
      </c>
      <c r="B402" s="64" t="s">
        <v>691</v>
      </c>
      <c r="C402" s="247" t="s">
        <v>768</v>
      </c>
      <c r="D402" s="194">
        <v>0</v>
      </c>
      <c r="E402" s="194"/>
      <c r="F402" s="45" t="str">
        <f t="shared" si="72"/>
        <v>-</v>
      </c>
    </row>
    <row r="403" spans="1:6" ht="12.75" customHeight="1">
      <c r="A403" s="63">
        <v>4262</v>
      </c>
      <c r="B403" s="64" t="s">
        <v>693</v>
      </c>
      <c r="C403" s="247" t="s">
        <v>769</v>
      </c>
      <c r="D403" s="194">
        <v>0</v>
      </c>
      <c r="E403" s="194"/>
      <c r="F403" s="45" t="str">
        <f t="shared" si="72"/>
        <v>-</v>
      </c>
    </row>
    <row r="404" spans="1:6" ht="12.75" customHeight="1">
      <c r="A404" s="63">
        <v>4263</v>
      </c>
      <c r="B404" s="64" t="s">
        <v>695</v>
      </c>
      <c r="C404" s="247" t="s">
        <v>770</v>
      </c>
      <c r="D404" s="194">
        <v>0</v>
      </c>
      <c r="E404" s="194"/>
      <c r="F404" s="45" t="str">
        <f t="shared" si="72"/>
        <v>-</v>
      </c>
    </row>
    <row r="405" spans="1:6" ht="12.75" customHeight="1">
      <c r="A405" s="63">
        <v>4264</v>
      </c>
      <c r="B405" s="64" t="s">
        <v>697</v>
      </c>
      <c r="C405" s="247" t="s">
        <v>771</v>
      </c>
      <c r="D405" s="194">
        <v>0</v>
      </c>
      <c r="E405" s="194"/>
      <c r="F405" s="45" t="str">
        <f t="shared" si="72"/>
        <v>-</v>
      </c>
    </row>
    <row r="406" spans="1:6" ht="24">
      <c r="A406" s="63">
        <v>43</v>
      </c>
      <c r="B406" s="64" t="s">
        <v>772</v>
      </c>
      <c r="C406" s="247" t="s">
        <v>773</v>
      </c>
      <c r="D406" s="60">
        <f t="shared" ref="D406:E406" si="97">D407</f>
        <v>0</v>
      </c>
      <c r="E406" s="60">
        <f t="shared" si="97"/>
        <v>0</v>
      </c>
      <c r="F406" s="45" t="str">
        <f t="shared" si="72"/>
        <v>-</v>
      </c>
    </row>
    <row r="407" spans="1:6" ht="12.75" customHeight="1">
      <c r="A407" s="63">
        <v>431</v>
      </c>
      <c r="B407" s="64" t="s">
        <v>774</v>
      </c>
      <c r="C407" s="247" t="s">
        <v>775</v>
      </c>
      <c r="D407" s="60">
        <f t="shared" ref="D407:E407" si="98">SUM(D408:D409)</f>
        <v>0</v>
      </c>
      <c r="E407" s="60">
        <f t="shared" si="98"/>
        <v>0</v>
      </c>
      <c r="F407" s="45" t="str">
        <f t="shared" si="72"/>
        <v>-</v>
      </c>
    </row>
    <row r="408" spans="1:6" ht="12.75" customHeight="1">
      <c r="A408" s="63">
        <v>4311</v>
      </c>
      <c r="B408" s="64" t="s">
        <v>703</v>
      </c>
      <c r="C408" s="247" t="s">
        <v>776</v>
      </c>
      <c r="D408" s="194">
        <v>0</v>
      </c>
      <c r="E408" s="194"/>
      <c r="F408" s="45" t="str">
        <f t="shared" si="72"/>
        <v>-</v>
      </c>
    </row>
    <row r="409" spans="1:6" ht="12.75" customHeight="1">
      <c r="A409" s="63">
        <v>4312</v>
      </c>
      <c r="B409" s="64" t="s">
        <v>705</v>
      </c>
      <c r="C409" s="247" t="s">
        <v>777</v>
      </c>
      <c r="D409" s="194">
        <v>0</v>
      </c>
      <c r="E409" s="194"/>
      <c r="F409" s="45" t="str">
        <f t="shared" si="72"/>
        <v>-</v>
      </c>
    </row>
    <row r="410" spans="1:6" ht="12.75" customHeight="1">
      <c r="A410" s="63">
        <v>44</v>
      </c>
      <c r="B410" s="64" t="s">
        <v>778</v>
      </c>
      <c r="C410" s="247" t="s">
        <v>779</v>
      </c>
      <c r="D410" s="60">
        <f t="shared" ref="D410:E410" si="99">D411</f>
        <v>0</v>
      </c>
      <c r="E410" s="60">
        <f t="shared" si="99"/>
        <v>0</v>
      </c>
      <c r="F410" s="45" t="str">
        <f t="shared" si="72"/>
        <v>-</v>
      </c>
    </row>
    <row r="411" spans="1:6" ht="12.75" customHeight="1">
      <c r="A411" s="63">
        <v>441</v>
      </c>
      <c r="B411" s="64" t="s">
        <v>780</v>
      </c>
      <c r="C411" s="247" t="s">
        <v>781</v>
      </c>
      <c r="D411" s="194">
        <v>0</v>
      </c>
      <c r="E411" s="194"/>
      <c r="F411" s="45" t="str">
        <f t="shared" si="72"/>
        <v>-</v>
      </c>
    </row>
    <row r="412" spans="1:6" ht="12.75" customHeight="1">
      <c r="A412" s="63">
        <v>45</v>
      </c>
      <c r="B412" s="64" t="s">
        <v>782</v>
      </c>
      <c r="C412" s="247" t="s">
        <v>783</v>
      </c>
      <c r="D412" s="60">
        <f t="shared" ref="D412:E412" si="100">SUM(D413:D416)</f>
        <v>0</v>
      </c>
      <c r="E412" s="60">
        <f t="shared" si="100"/>
        <v>0</v>
      </c>
      <c r="F412" s="45" t="str">
        <f t="shared" si="72"/>
        <v>-</v>
      </c>
    </row>
    <row r="413" spans="1:6" ht="12.75" customHeight="1">
      <c r="A413" s="63">
        <v>451</v>
      </c>
      <c r="B413" s="64" t="s">
        <v>784</v>
      </c>
      <c r="C413" s="247" t="s">
        <v>785</v>
      </c>
      <c r="D413" s="194">
        <v>0</v>
      </c>
      <c r="E413" s="194"/>
      <c r="F413" s="45" t="str">
        <f t="shared" si="72"/>
        <v>-</v>
      </c>
    </row>
    <row r="414" spans="1:6" ht="12.75" customHeight="1">
      <c r="A414" s="63">
        <v>452</v>
      </c>
      <c r="B414" s="64" t="s">
        <v>786</v>
      </c>
      <c r="C414" s="247" t="s">
        <v>787</v>
      </c>
      <c r="D414" s="194">
        <v>0</v>
      </c>
      <c r="E414" s="194"/>
      <c r="F414" s="45" t="str">
        <f t="shared" si="72"/>
        <v>-</v>
      </c>
    </row>
    <row r="415" spans="1:6" ht="12.75" customHeight="1">
      <c r="A415" s="63">
        <v>453</v>
      </c>
      <c r="B415" s="64" t="s">
        <v>788</v>
      </c>
      <c r="C415" s="247" t="s">
        <v>789</v>
      </c>
      <c r="D415" s="194">
        <v>0</v>
      </c>
      <c r="E415" s="194"/>
      <c r="F415" s="45" t="str">
        <f t="shared" si="72"/>
        <v>-</v>
      </c>
    </row>
    <row r="416" spans="1:6" ht="12.75" customHeight="1">
      <c r="A416" s="63">
        <v>454</v>
      </c>
      <c r="B416" s="64" t="s">
        <v>790</v>
      </c>
      <c r="C416" s="247" t="s">
        <v>791</v>
      </c>
      <c r="D416" s="194">
        <v>0</v>
      </c>
      <c r="E416" s="194"/>
      <c r="F416" s="45" t="str">
        <f t="shared" si="72"/>
        <v>-</v>
      </c>
    </row>
    <row r="417" spans="1:6" ht="12.75" customHeight="1">
      <c r="A417" s="63" t="s">
        <v>581</v>
      </c>
      <c r="B417" s="64" t="s">
        <v>792</v>
      </c>
      <c r="C417" s="247" t="s">
        <v>793</v>
      </c>
      <c r="D417" s="60">
        <f t="shared" ref="D417:E417" si="101">IF(D308&gt;=D360,D308-D360,0)</f>
        <v>0</v>
      </c>
      <c r="E417" s="60">
        <f t="shared" si="101"/>
        <v>0</v>
      </c>
      <c r="F417" s="45" t="str">
        <f t="shared" si="72"/>
        <v>-</v>
      </c>
    </row>
    <row r="418" spans="1:6" ht="12.75" customHeight="1">
      <c r="A418" s="63" t="s">
        <v>581</v>
      </c>
      <c r="B418" s="64" t="s">
        <v>794</v>
      </c>
      <c r="C418" s="247" t="s">
        <v>795</v>
      </c>
      <c r="D418" s="60">
        <f t="shared" ref="D418:E418" si="102">IF(D360&gt;=D308,D360-D308,0)</f>
        <v>13073.880000000001</v>
      </c>
      <c r="E418" s="60">
        <f t="shared" si="102"/>
        <v>27561.66</v>
      </c>
      <c r="F418" s="45">
        <f t="shared" si="72"/>
        <v>210.81469311329153</v>
      </c>
    </row>
    <row r="419" spans="1:6" ht="12.75" customHeight="1">
      <c r="A419" s="63">
        <v>92212</v>
      </c>
      <c r="B419" s="64" t="s">
        <v>796</v>
      </c>
      <c r="C419" s="247" t="s">
        <v>797</v>
      </c>
      <c r="D419" s="194">
        <v>0</v>
      </c>
      <c r="E419" s="194">
        <v>0</v>
      </c>
      <c r="F419" s="45" t="str">
        <f t="shared" si="72"/>
        <v>-</v>
      </c>
    </row>
    <row r="420" spans="1:6" ht="12.75" customHeight="1">
      <c r="A420" s="63">
        <v>92222</v>
      </c>
      <c r="B420" s="64" t="s">
        <v>798</v>
      </c>
      <c r="C420" s="247" t="s">
        <v>799</v>
      </c>
      <c r="D420" s="194">
        <v>0</v>
      </c>
      <c r="E420" s="194">
        <v>0</v>
      </c>
      <c r="F420" s="45" t="str">
        <f t="shared" si="72"/>
        <v>-</v>
      </c>
    </row>
    <row r="421" spans="1:6" ht="12.75" customHeight="1">
      <c r="A421" s="63">
        <v>97</v>
      </c>
      <c r="B421" s="220" t="s">
        <v>800</v>
      </c>
      <c r="C421" s="247" t="s">
        <v>801</v>
      </c>
      <c r="D421" s="194">
        <v>0</v>
      </c>
      <c r="E421" s="194">
        <v>0</v>
      </c>
      <c r="F421" s="45" t="str">
        <f t="shared" si="72"/>
        <v>-</v>
      </c>
    </row>
    <row r="422" spans="1:6" ht="12.75" customHeight="1">
      <c r="A422" s="63" t="s">
        <v>581</v>
      </c>
      <c r="B422" s="64" t="s">
        <v>802</v>
      </c>
      <c r="C422" s="247" t="s">
        <v>803</v>
      </c>
      <c r="D422" s="60">
        <f>D6+D308</f>
        <v>1051755.8500000001</v>
      </c>
      <c r="E422" s="60">
        <f>E6+E308</f>
        <v>1115955.06</v>
      </c>
      <c r="F422" s="45">
        <f t="shared" si="72"/>
        <v>106.10400312962366</v>
      </c>
    </row>
    <row r="423" spans="1:6" ht="12.75" customHeight="1">
      <c r="A423" s="63" t="s">
        <v>581</v>
      </c>
      <c r="B423" s="64" t="s">
        <v>804</v>
      </c>
      <c r="C423" s="247" t="s">
        <v>805</v>
      </c>
      <c r="D423" s="60">
        <f t="shared" ref="D423:E423" si="103">D299+D360</f>
        <v>1060784.2899999998</v>
      </c>
      <c r="E423" s="60">
        <f t="shared" si="103"/>
        <v>1195033.3699999999</v>
      </c>
      <c r="F423" s="45">
        <f t="shared" si="72"/>
        <v>112.65564368416506</v>
      </c>
    </row>
    <row r="424" spans="1:6" ht="12.75" customHeight="1">
      <c r="A424" s="63" t="s">
        <v>581</v>
      </c>
      <c r="B424" s="64" t="s">
        <v>806</v>
      </c>
      <c r="C424" s="247" t="s">
        <v>807</v>
      </c>
      <c r="D424" s="60">
        <f t="shared" ref="D424:E424" si="104">IF(D422&gt;=D423,D422-D423,0)</f>
        <v>0</v>
      </c>
      <c r="E424" s="60">
        <f t="shared" si="104"/>
        <v>0</v>
      </c>
      <c r="F424" s="45" t="str">
        <f t="shared" si="72"/>
        <v>-</v>
      </c>
    </row>
    <row r="425" spans="1:6" ht="12.75" customHeight="1">
      <c r="A425" s="63" t="s">
        <v>581</v>
      </c>
      <c r="B425" s="64" t="s">
        <v>808</v>
      </c>
      <c r="C425" s="247" t="s">
        <v>809</v>
      </c>
      <c r="D425" s="60">
        <f t="shared" ref="D425:E425" si="105">IF(D423&gt;=D422,D423-D422,0)</f>
        <v>9028.4399999997113</v>
      </c>
      <c r="E425" s="60">
        <f t="shared" si="105"/>
        <v>79078.309999999823</v>
      </c>
      <c r="F425" s="45">
        <f t="shared" si="72"/>
        <v>875.88010774842996</v>
      </c>
    </row>
    <row r="426" spans="1:6" ht="12.75" customHeight="1">
      <c r="A426" s="251" t="s">
        <v>810</v>
      </c>
      <c r="B426" s="183" t="s">
        <v>811</v>
      </c>
      <c r="C426" s="252" t="s">
        <v>812</v>
      </c>
      <c r="D426" s="60">
        <f t="shared" ref="D426:E426" si="106">IF(D302-D303+D419-D420&gt;=0,D302-D303+D419-D420,0)</f>
        <v>11336.86</v>
      </c>
      <c r="E426" s="60">
        <f t="shared" si="106"/>
        <v>2308.42</v>
      </c>
      <c r="F426" s="45">
        <f t="shared" si="72"/>
        <v>20.362075565897435</v>
      </c>
    </row>
    <row r="427" spans="1:6" ht="12.75" customHeight="1">
      <c r="A427" s="251" t="s">
        <v>810</v>
      </c>
      <c r="B427" s="64" t="s">
        <v>813</v>
      </c>
      <c r="C427" s="252" t="s">
        <v>814</v>
      </c>
      <c r="D427" s="60">
        <f t="shared" ref="D427:E427" si="107">IF(D303-D302+D420-D419&gt;=0,D303-D302+D420-D419,0)</f>
        <v>0</v>
      </c>
      <c r="E427" s="60">
        <f t="shared" si="107"/>
        <v>0</v>
      </c>
      <c r="F427" s="45" t="str">
        <f t="shared" si="72"/>
        <v>-</v>
      </c>
    </row>
    <row r="428" spans="1:6" ht="24">
      <c r="A428" s="249" t="s">
        <v>815</v>
      </c>
      <c r="B428" s="243" t="s">
        <v>816</v>
      </c>
      <c r="C428" s="250" t="s">
        <v>817</v>
      </c>
      <c r="D428" s="81">
        <f t="shared" ref="D428:E428" si="108">D304+D421</f>
        <v>0</v>
      </c>
      <c r="E428" s="81">
        <f t="shared" si="108"/>
        <v>89107.69</v>
      </c>
      <c r="F428" s="61" t="str">
        <f t="shared" si="72"/>
        <v>-</v>
      </c>
    </row>
    <row r="429" spans="1:6" s="55" customFormat="1" ht="20.100000000000001" customHeight="1">
      <c r="A429" s="372" t="s">
        <v>818</v>
      </c>
      <c r="B429" s="373"/>
      <c r="C429" s="171"/>
      <c r="D429" s="43"/>
      <c r="E429" s="43"/>
      <c r="F429" s="44"/>
    </row>
    <row r="430" spans="1:6" ht="12.75" customHeight="1">
      <c r="A430" s="63">
        <v>8</v>
      </c>
      <c r="B430" s="64" t="s">
        <v>819</v>
      </c>
      <c r="C430" s="247" t="s">
        <v>820</v>
      </c>
      <c r="D430" s="60">
        <f>D431+D466+D479+D491+D522</f>
        <v>0</v>
      </c>
      <c r="E430" s="60">
        <f>E431+E466+E479+E491+E522</f>
        <v>0</v>
      </c>
      <c r="F430" s="45" t="str">
        <f t="shared" ref="F430:F651" si="109">IF(D430&lt;&gt;0,IF(E430/D430&gt;=100,"&gt;&gt;100",E430/D430*100),"-")</f>
        <v>-</v>
      </c>
    </row>
    <row r="431" spans="1:6" ht="24">
      <c r="A431" s="63">
        <v>81</v>
      </c>
      <c r="B431" s="182" t="s">
        <v>821</v>
      </c>
      <c r="C431" s="247" t="s">
        <v>822</v>
      </c>
      <c r="D431" s="60">
        <f t="shared" ref="D431:E431" si="110">D432+D437+D440+D444+D445+D452+D457+D465</f>
        <v>0</v>
      </c>
      <c r="E431" s="60">
        <f t="shared" si="110"/>
        <v>0</v>
      </c>
      <c r="F431" s="45" t="str">
        <f t="shared" si="109"/>
        <v>-</v>
      </c>
    </row>
    <row r="432" spans="1:6" ht="24">
      <c r="A432" s="63">
        <v>811</v>
      </c>
      <c r="B432" s="64" t="s">
        <v>823</v>
      </c>
      <c r="C432" s="247" t="s">
        <v>824</v>
      </c>
      <c r="D432" s="60">
        <f t="shared" ref="D432:E432" si="111">SUM(D433:D436)</f>
        <v>0</v>
      </c>
      <c r="E432" s="60">
        <f t="shared" si="111"/>
        <v>0</v>
      </c>
      <c r="F432" s="45" t="str">
        <f t="shared" si="109"/>
        <v>-</v>
      </c>
    </row>
    <row r="433" spans="1:6" ht="12.75" customHeight="1">
      <c r="A433" s="63">
        <v>8113</v>
      </c>
      <c r="B433" s="64" t="s">
        <v>825</v>
      </c>
      <c r="C433" s="247" t="s">
        <v>826</v>
      </c>
      <c r="D433" s="194">
        <v>0</v>
      </c>
      <c r="E433" s="194"/>
      <c r="F433" s="45" t="str">
        <f t="shared" si="109"/>
        <v>-</v>
      </c>
    </row>
    <row r="434" spans="1:6" ht="12.75" customHeight="1">
      <c r="A434" s="63">
        <v>8114</v>
      </c>
      <c r="B434" s="64" t="s">
        <v>827</v>
      </c>
      <c r="C434" s="247" t="s">
        <v>828</v>
      </c>
      <c r="D434" s="194">
        <v>0</v>
      </c>
      <c r="E434" s="194"/>
      <c r="F434" s="45" t="str">
        <f t="shared" si="109"/>
        <v>-</v>
      </c>
    </row>
    <row r="435" spans="1:6" ht="12.75" customHeight="1">
      <c r="A435" s="63">
        <v>8115</v>
      </c>
      <c r="B435" s="64" t="s">
        <v>829</v>
      </c>
      <c r="C435" s="247" t="s">
        <v>830</v>
      </c>
      <c r="D435" s="194">
        <v>0</v>
      </c>
      <c r="E435" s="194"/>
      <c r="F435" s="45" t="str">
        <f t="shared" si="109"/>
        <v>-</v>
      </c>
    </row>
    <row r="436" spans="1:6" ht="12.75" customHeight="1">
      <c r="A436" s="63">
        <v>8116</v>
      </c>
      <c r="B436" s="64" t="s">
        <v>831</v>
      </c>
      <c r="C436" s="247" t="s">
        <v>832</v>
      </c>
      <c r="D436" s="194">
        <v>0</v>
      </c>
      <c r="E436" s="194"/>
      <c r="F436" s="45" t="str">
        <f t="shared" si="109"/>
        <v>-</v>
      </c>
    </row>
    <row r="437" spans="1:6" ht="24">
      <c r="A437" s="63">
        <v>812</v>
      </c>
      <c r="B437" s="64" t="s">
        <v>833</v>
      </c>
      <c r="C437" s="247" t="s">
        <v>834</v>
      </c>
      <c r="D437" s="60">
        <f t="shared" ref="D437:E437" si="112">SUM(D438:D439)</f>
        <v>0</v>
      </c>
      <c r="E437" s="60">
        <f t="shared" si="112"/>
        <v>0</v>
      </c>
      <c r="F437" s="45" t="str">
        <f t="shared" si="109"/>
        <v>-</v>
      </c>
    </row>
    <row r="438" spans="1:6" ht="24">
      <c r="A438" s="63">
        <v>8121</v>
      </c>
      <c r="B438" s="183" t="s">
        <v>835</v>
      </c>
      <c r="C438" s="247" t="s">
        <v>836</v>
      </c>
      <c r="D438" s="194">
        <v>0</v>
      </c>
      <c r="E438" s="194"/>
      <c r="F438" s="45" t="str">
        <f t="shared" si="109"/>
        <v>-</v>
      </c>
    </row>
    <row r="439" spans="1:6" ht="24">
      <c r="A439" s="63">
        <v>8122</v>
      </c>
      <c r="B439" s="183" t="s">
        <v>837</v>
      </c>
      <c r="C439" s="247" t="s">
        <v>838</v>
      </c>
      <c r="D439" s="194">
        <v>0</v>
      </c>
      <c r="E439" s="194"/>
      <c r="F439" s="45" t="str">
        <f t="shared" si="109"/>
        <v>-</v>
      </c>
    </row>
    <row r="440" spans="1:6" ht="24">
      <c r="A440" s="63">
        <v>813</v>
      </c>
      <c r="B440" s="64" t="s">
        <v>839</v>
      </c>
      <c r="C440" s="247" t="s">
        <v>840</v>
      </c>
      <c r="D440" s="60">
        <f t="shared" ref="D440:E440" si="113">SUM(D441:D443)</f>
        <v>0</v>
      </c>
      <c r="E440" s="60">
        <f t="shared" si="113"/>
        <v>0</v>
      </c>
      <c r="F440" s="45" t="str">
        <f t="shared" si="109"/>
        <v>-</v>
      </c>
    </row>
    <row r="441" spans="1:6" ht="12.75" customHeight="1">
      <c r="A441" s="63">
        <v>8132</v>
      </c>
      <c r="B441" s="64" t="s">
        <v>841</v>
      </c>
      <c r="C441" s="247" t="s">
        <v>842</v>
      </c>
      <c r="D441" s="194">
        <v>0</v>
      </c>
      <c r="E441" s="194"/>
      <c r="F441" s="45" t="str">
        <f t="shared" si="109"/>
        <v>-</v>
      </c>
    </row>
    <row r="442" spans="1:6" ht="12.75" customHeight="1">
      <c r="A442" s="63">
        <v>8133</v>
      </c>
      <c r="B442" s="64" t="s">
        <v>843</v>
      </c>
      <c r="C442" s="247" t="s">
        <v>844</v>
      </c>
      <c r="D442" s="194">
        <v>0</v>
      </c>
      <c r="E442" s="194"/>
      <c r="F442" s="45" t="str">
        <f t="shared" si="109"/>
        <v>-</v>
      </c>
    </row>
    <row r="443" spans="1:6" ht="12.75" customHeight="1">
      <c r="A443" s="63">
        <v>8134</v>
      </c>
      <c r="B443" s="64" t="s">
        <v>845</v>
      </c>
      <c r="C443" s="247" t="s">
        <v>846</v>
      </c>
      <c r="D443" s="194">
        <v>0</v>
      </c>
      <c r="E443" s="194"/>
      <c r="F443" s="45" t="str">
        <f t="shared" si="109"/>
        <v>-</v>
      </c>
    </row>
    <row r="444" spans="1:6" ht="24">
      <c r="A444" s="63">
        <v>814</v>
      </c>
      <c r="B444" s="183" t="s">
        <v>847</v>
      </c>
      <c r="C444" s="247" t="s">
        <v>848</v>
      </c>
      <c r="D444" s="194">
        <v>0</v>
      </c>
      <c r="E444" s="194"/>
      <c r="F444" s="45" t="str">
        <f t="shared" si="109"/>
        <v>-</v>
      </c>
    </row>
    <row r="445" spans="1:6" ht="24">
      <c r="A445" s="63">
        <v>815</v>
      </c>
      <c r="B445" s="64" t="s">
        <v>849</v>
      </c>
      <c r="C445" s="247" t="s">
        <v>850</v>
      </c>
      <c r="D445" s="60">
        <f t="shared" ref="D445:E445" si="114">SUM(D446:D451)</f>
        <v>0</v>
      </c>
      <c r="E445" s="60">
        <f t="shared" si="114"/>
        <v>0</v>
      </c>
      <c r="F445" s="45" t="str">
        <f t="shared" si="109"/>
        <v>-</v>
      </c>
    </row>
    <row r="446" spans="1:6" ht="12.75" customHeight="1">
      <c r="A446" s="63">
        <v>8153</v>
      </c>
      <c r="B446" s="64" t="s">
        <v>851</v>
      </c>
      <c r="C446" s="247" t="s">
        <v>852</v>
      </c>
      <c r="D446" s="194">
        <v>0</v>
      </c>
      <c r="E446" s="194"/>
      <c r="F446" s="45" t="str">
        <f t="shared" si="109"/>
        <v>-</v>
      </c>
    </row>
    <row r="447" spans="1:6" ht="24">
      <c r="A447" s="63">
        <v>8154</v>
      </c>
      <c r="B447" s="64" t="s">
        <v>853</v>
      </c>
      <c r="C447" s="247" t="s">
        <v>854</v>
      </c>
      <c r="D447" s="194">
        <v>0</v>
      </c>
      <c r="E447" s="194"/>
      <c r="F447" s="45" t="str">
        <f t="shared" si="109"/>
        <v>-</v>
      </c>
    </row>
    <row r="448" spans="1:6" ht="24">
      <c r="A448" s="63">
        <v>8155</v>
      </c>
      <c r="B448" s="64" t="s">
        <v>855</v>
      </c>
      <c r="C448" s="247" t="s">
        <v>856</v>
      </c>
      <c r="D448" s="194">
        <v>0</v>
      </c>
      <c r="E448" s="194"/>
      <c r="F448" s="45" t="str">
        <f t="shared" si="109"/>
        <v>-</v>
      </c>
    </row>
    <row r="449" spans="1:6" ht="12.75" customHeight="1">
      <c r="A449" s="63">
        <v>8156</v>
      </c>
      <c r="B449" s="64" t="s">
        <v>857</v>
      </c>
      <c r="C449" s="247" t="s">
        <v>858</v>
      </c>
      <c r="D449" s="194">
        <v>0</v>
      </c>
      <c r="E449" s="194"/>
      <c r="F449" s="45" t="str">
        <f t="shared" si="109"/>
        <v>-</v>
      </c>
    </row>
    <row r="450" spans="1:6" ht="12.75" customHeight="1">
      <c r="A450" s="63">
        <v>8157</v>
      </c>
      <c r="B450" s="64" t="s">
        <v>859</v>
      </c>
      <c r="C450" s="247" t="s">
        <v>860</v>
      </c>
      <c r="D450" s="194">
        <v>0</v>
      </c>
      <c r="E450" s="194"/>
      <c r="F450" s="45" t="str">
        <f t="shared" si="109"/>
        <v>-</v>
      </c>
    </row>
    <row r="451" spans="1:6" ht="12.75" customHeight="1">
      <c r="A451" s="63">
        <v>8158</v>
      </c>
      <c r="B451" s="64" t="s">
        <v>861</v>
      </c>
      <c r="C451" s="247" t="s">
        <v>862</v>
      </c>
      <c r="D451" s="194">
        <v>0</v>
      </c>
      <c r="E451" s="194"/>
      <c r="F451" s="45" t="str">
        <f t="shared" si="109"/>
        <v>-</v>
      </c>
    </row>
    <row r="452" spans="1:6" ht="24">
      <c r="A452" s="63">
        <v>816</v>
      </c>
      <c r="B452" s="64" t="s">
        <v>863</v>
      </c>
      <c r="C452" s="247" t="s">
        <v>864</v>
      </c>
      <c r="D452" s="60">
        <f t="shared" ref="D452:E452" si="115">SUM(D453:D456)</f>
        <v>0</v>
      </c>
      <c r="E452" s="60">
        <f t="shared" si="115"/>
        <v>0</v>
      </c>
      <c r="F452" s="45" t="str">
        <f t="shared" si="109"/>
        <v>-</v>
      </c>
    </row>
    <row r="453" spans="1:6" ht="12.75" customHeight="1">
      <c r="A453" s="63">
        <v>8163</v>
      </c>
      <c r="B453" s="64" t="s">
        <v>865</v>
      </c>
      <c r="C453" s="247" t="s">
        <v>866</v>
      </c>
      <c r="D453" s="194">
        <v>0</v>
      </c>
      <c r="E453" s="194"/>
      <c r="F453" s="45" t="str">
        <f t="shared" si="109"/>
        <v>-</v>
      </c>
    </row>
    <row r="454" spans="1:6" ht="12.75" customHeight="1">
      <c r="A454" s="63">
        <v>8164</v>
      </c>
      <c r="B454" s="64" t="s">
        <v>867</v>
      </c>
      <c r="C454" s="247" t="s">
        <v>868</v>
      </c>
      <c r="D454" s="194">
        <v>0</v>
      </c>
      <c r="E454" s="194"/>
      <c r="F454" s="45" t="str">
        <f t="shared" si="109"/>
        <v>-</v>
      </c>
    </row>
    <row r="455" spans="1:6" ht="12.75" customHeight="1">
      <c r="A455" s="63">
        <v>8165</v>
      </c>
      <c r="B455" s="64" t="s">
        <v>869</v>
      </c>
      <c r="C455" s="247" t="s">
        <v>870</v>
      </c>
      <c r="D455" s="194">
        <v>0</v>
      </c>
      <c r="E455" s="194"/>
      <c r="F455" s="45" t="str">
        <f t="shared" si="109"/>
        <v>-</v>
      </c>
    </row>
    <row r="456" spans="1:6" ht="12.75" customHeight="1">
      <c r="A456" s="63">
        <v>8166</v>
      </c>
      <c r="B456" s="64" t="s">
        <v>871</v>
      </c>
      <c r="C456" s="247" t="s">
        <v>872</v>
      </c>
      <c r="D456" s="194">
        <v>0</v>
      </c>
      <c r="E456" s="194"/>
      <c r="F456" s="45" t="str">
        <f t="shared" si="109"/>
        <v>-</v>
      </c>
    </row>
    <row r="457" spans="1:6" ht="12.75" customHeight="1">
      <c r="A457" s="63">
        <v>817</v>
      </c>
      <c r="B457" s="64" t="s">
        <v>873</v>
      </c>
      <c r="C457" s="247" t="s">
        <v>874</v>
      </c>
      <c r="D457" s="60">
        <f t="shared" ref="D457:E457" si="116">SUM(D458:D464)</f>
        <v>0</v>
      </c>
      <c r="E457" s="60">
        <f t="shared" si="116"/>
        <v>0</v>
      </c>
      <c r="F457" s="45" t="str">
        <f t="shared" si="109"/>
        <v>-</v>
      </c>
    </row>
    <row r="458" spans="1:6" ht="12.75" customHeight="1">
      <c r="A458" s="63">
        <v>8171</v>
      </c>
      <c r="B458" s="64" t="s">
        <v>875</v>
      </c>
      <c r="C458" s="247" t="s">
        <v>876</v>
      </c>
      <c r="D458" s="194">
        <v>0</v>
      </c>
      <c r="E458" s="194"/>
      <c r="F458" s="45" t="str">
        <f t="shared" si="109"/>
        <v>-</v>
      </c>
    </row>
    <row r="459" spans="1:6" ht="12.75" customHeight="1">
      <c r="A459" s="63">
        <v>8172</v>
      </c>
      <c r="B459" s="64" t="s">
        <v>877</v>
      </c>
      <c r="C459" s="247" t="s">
        <v>878</v>
      </c>
      <c r="D459" s="194">
        <v>0</v>
      </c>
      <c r="E459" s="194"/>
      <c r="F459" s="45" t="str">
        <f t="shared" si="109"/>
        <v>-</v>
      </c>
    </row>
    <row r="460" spans="1:6" ht="12.75" customHeight="1">
      <c r="A460" s="63">
        <v>8173</v>
      </c>
      <c r="B460" s="64" t="s">
        <v>879</v>
      </c>
      <c r="C460" s="247" t="s">
        <v>880</v>
      </c>
      <c r="D460" s="194">
        <v>0</v>
      </c>
      <c r="E460" s="194"/>
      <c r="F460" s="45" t="str">
        <f t="shared" si="109"/>
        <v>-</v>
      </c>
    </row>
    <row r="461" spans="1:6" ht="12.75" customHeight="1">
      <c r="A461" s="63">
        <v>8174</v>
      </c>
      <c r="B461" s="64" t="s">
        <v>881</v>
      </c>
      <c r="C461" s="247" t="s">
        <v>882</v>
      </c>
      <c r="D461" s="194">
        <v>0</v>
      </c>
      <c r="E461" s="194"/>
      <c r="F461" s="45" t="str">
        <f t="shared" si="109"/>
        <v>-</v>
      </c>
    </row>
    <row r="462" spans="1:6" ht="12.75" customHeight="1">
      <c r="A462" s="63">
        <v>8175</v>
      </c>
      <c r="B462" s="64" t="s">
        <v>883</v>
      </c>
      <c r="C462" s="247" t="s">
        <v>884</v>
      </c>
      <c r="D462" s="194">
        <v>0</v>
      </c>
      <c r="E462" s="194"/>
      <c r="F462" s="45" t="str">
        <f t="shared" si="109"/>
        <v>-</v>
      </c>
    </row>
    <row r="463" spans="1:6" ht="24">
      <c r="A463" s="63">
        <v>8176</v>
      </c>
      <c r="B463" s="64" t="s">
        <v>885</v>
      </c>
      <c r="C463" s="247" t="s">
        <v>886</v>
      </c>
      <c r="D463" s="194">
        <v>0</v>
      </c>
      <c r="E463" s="194"/>
      <c r="F463" s="45" t="str">
        <f t="shared" si="109"/>
        <v>-</v>
      </c>
    </row>
    <row r="464" spans="1:6" ht="12">
      <c r="A464" s="70">
        <v>8177</v>
      </c>
      <c r="B464" s="182" t="s">
        <v>887</v>
      </c>
      <c r="C464" s="278" t="s">
        <v>888</v>
      </c>
      <c r="D464" s="192">
        <v>0</v>
      </c>
      <c r="E464" s="192"/>
      <c r="F464" s="71" t="str">
        <f>IF(D464&lt;&gt;0,IF(E464/D464&gt;=100,"&gt;&gt;100",E464/D464*100),"-")</f>
        <v>-</v>
      </c>
    </row>
    <row r="465" spans="1:6" ht="12.75" customHeight="1">
      <c r="A465" s="70" t="s">
        <v>889</v>
      </c>
      <c r="B465" s="182" t="s">
        <v>890</v>
      </c>
      <c r="C465" s="278" t="s">
        <v>889</v>
      </c>
      <c r="D465" s="192">
        <v>0</v>
      </c>
      <c r="E465" s="192"/>
      <c r="F465" s="71" t="str">
        <f t="shared" si="109"/>
        <v>-</v>
      </c>
    </row>
    <row r="466" spans="1:6" ht="24">
      <c r="A466" s="63">
        <v>82</v>
      </c>
      <c r="B466" s="65" t="s">
        <v>891</v>
      </c>
      <c r="C466" s="247" t="s">
        <v>892</v>
      </c>
      <c r="D466" s="60">
        <f t="shared" ref="D466:E466" si="117">D467+D470+D473+D476</f>
        <v>0</v>
      </c>
      <c r="E466" s="60">
        <f t="shared" si="117"/>
        <v>0</v>
      </c>
      <c r="F466" s="45" t="str">
        <f t="shared" si="109"/>
        <v>-</v>
      </c>
    </row>
    <row r="467" spans="1:6" ht="12.75" customHeight="1">
      <c r="A467" s="63">
        <v>821</v>
      </c>
      <c r="B467" s="64" t="s">
        <v>893</v>
      </c>
      <c r="C467" s="247" t="s">
        <v>894</v>
      </c>
      <c r="D467" s="60">
        <f t="shared" ref="D467:E467" si="118">SUM(D468:D469)</f>
        <v>0</v>
      </c>
      <c r="E467" s="60">
        <f t="shared" si="118"/>
        <v>0</v>
      </c>
      <c r="F467" s="45" t="str">
        <f t="shared" si="109"/>
        <v>-</v>
      </c>
    </row>
    <row r="468" spans="1:6" ht="12.75" customHeight="1">
      <c r="A468" s="63">
        <v>8211</v>
      </c>
      <c r="B468" s="64" t="s">
        <v>895</v>
      </c>
      <c r="C468" s="247" t="s">
        <v>896</v>
      </c>
      <c r="D468" s="194">
        <v>0</v>
      </c>
      <c r="E468" s="194"/>
      <c r="F468" s="45" t="str">
        <f t="shared" si="109"/>
        <v>-</v>
      </c>
    </row>
    <row r="469" spans="1:6" ht="12.75" customHeight="1">
      <c r="A469" s="63">
        <v>8212</v>
      </c>
      <c r="B469" s="64" t="s">
        <v>897</v>
      </c>
      <c r="C469" s="247" t="s">
        <v>898</v>
      </c>
      <c r="D469" s="194">
        <v>0</v>
      </c>
      <c r="E469" s="194"/>
      <c r="F469" s="45" t="str">
        <f t="shared" si="109"/>
        <v>-</v>
      </c>
    </row>
    <row r="470" spans="1:6" ht="12.75" customHeight="1">
      <c r="A470" s="63">
        <v>822</v>
      </c>
      <c r="B470" s="64" t="s">
        <v>899</v>
      </c>
      <c r="C470" s="247" t="s">
        <v>900</v>
      </c>
      <c r="D470" s="60">
        <f t="shared" ref="D470:E470" si="119">SUM(D471:D472)</f>
        <v>0</v>
      </c>
      <c r="E470" s="60">
        <f t="shared" si="119"/>
        <v>0</v>
      </c>
      <c r="F470" s="45" t="str">
        <f t="shared" si="109"/>
        <v>-</v>
      </c>
    </row>
    <row r="471" spans="1:6" ht="12.75" customHeight="1">
      <c r="A471" s="63">
        <v>8221</v>
      </c>
      <c r="B471" s="64" t="s">
        <v>901</v>
      </c>
      <c r="C471" s="247" t="s">
        <v>902</v>
      </c>
      <c r="D471" s="194">
        <v>0</v>
      </c>
      <c r="E471" s="194"/>
      <c r="F471" s="45" t="str">
        <f t="shared" si="109"/>
        <v>-</v>
      </c>
    </row>
    <row r="472" spans="1:6" ht="12.75" customHeight="1">
      <c r="A472" s="63">
        <v>8222</v>
      </c>
      <c r="B472" s="64" t="s">
        <v>903</v>
      </c>
      <c r="C472" s="247" t="s">
        <v>904</v>
      </c>
      <c r="D472" s="194">
        <v>0</v>
      </c>
      <c r="E472" s="194"/>
      <c r="F472" s="45" t="str">
        <f t="shared" si="109"/>
        <v>-</v>
      </c>
    </row>
    <row r="473" spans="1:6" ht="12.75" customHeight="1">
      <c r="A473" s="63">
        <v>823</v>
      </c>
      <c r="B473" s="64" t="s">
        <v>905</v>
      </c>
      <c r="C473" s="247" t="s">
        <v>906</v>
      </c>
      <c r="D473" s="60">
        <f t="shared" ref="D473:E473" si="120">SUM(D474:D475)</f>
        <v>0</v>
      </c>
      <c r="E473" s="60">
        <f t="shared" si="120"/>
        <v>0</v>
      </c>
      <c r="F473" s="45" t="str">
        <f t="shared" si="109"/>
        <v>-</v>
      </c>
    </row>
    <row r="474" spans="1:6" ht="12.75" customHeight="1">
      <c r="A474" s="63">
        <v>8231</v>
      </c>
      <c r="B474" s="64" t="s">
        <v>907</v>
      </c>
      <c r="C474" s="247" t="s">
        <v>908</v>
      </c>
      <c r="D474" s="194">
        <v>0</v>
      </c>
      <c r="E474" s="194"/>
      <c r="F474" s="45" t="str">
        <f t="shared" si="109"/>
        <v>-</v>
      </c>
    </row>
    <row r="475" spans="1:6" ht="12.75" customHeight="1">
      <c r="A475" s="63">
        <v>8232</v>
      </c>
      <c r="B475" s="64" t="s">
        <v>909</v>
      </c>
      <c r="C475" s="247" t="s">
        <v>910</v>
      </c>
      <c r="D475" s="194">
        <v>0</v>
      </c>
      <c r="E475" s="194"/>
      <c r="F475" s="45" t="str">
        <f t="shared" si="109"/>
        <v>-</v>
      </c>
    </row>
    <row r="476" spans="1:6" ht="12.75" customHeight="1">
      <c r="A476" s="63">
        <v>824</v>
      </c>
      <c r="B476" s="64" t="s">
        <v>911</v>
      </c>
      <c r="C476" s="247" t="s">
        <v>912</v>
      </c>
      <c r="D476" s="60">
        <f t="shared" ref="D476:E476" si="121">SUM(D477:D478)</f>
        <v>0</v>
      </c>
      <c r="E476" s="60">
        <f t="shared" si="121"/>
        <v>0</v>
      </c>
      <c r="F476" s="45" t="str">
        <f t="shared" si="109"/>
        <v>-</v>
      </c>
    </row>
    <row r="477" spans="1:6" ht="12.75" customHeight="1">
      <c r="A477" s="63">
        <v>8241</v>
      </c>
      <c r="B477" s="64" t="s">
        <v>913</v>
      </c>
      <c r="C477" s="247" t="s">
        <v>914</v>
      </c>
      <c r="D477" s="194">
        <v>0</v>
      </c>
      <c r="E477" s="194"/>
      <c r="F477" s="45" t="str">
        <f t="shared" si="109"/>
        <v>-</v>
      </c>
    </row>
    <row r="478" spans="1:6" ht="12.75" customHeight="1">
      <c r="A478" s="63">
        <v>8242</v>
      </c>
      <c r="B478" s="64" t="s">
        <v>915</v>
      </c>
      <c r="C478" s="247" t="s">
        <v>916</v>
      </c>
      <c r="D478" s="194">
        <v>0</v>
      </c>
      <c r="E478" s="194"/>
      <c r="F478" s="45" t="str">
        <f t="shared" si="109"/>
        <v>-</v>
      </c>
    </row>
    <row r="479" spans="1:6" ht="24">
      <c r="A479" s="63">
        <v>83</v>
      </c>
      <c r="B479" s="65" t="s">
        <v>917</v>
      </c>
      <c r="C479" s="247" t="s">
        <v>918</v>
      </c>
      <c r="D479" s="60">
        <f t="shared" ref="D479:E479" si="122">D480+D484+D485+D488</f>
        <v>0</v>
      </c>
      <c r="E479" s="60">
        <f t="shared" si="122"/>
        <v>0</v>
      </c>
      <c r="F479" s="45" t="str">
        <f t="shared" si="109"/>
        <v>-</v>
      </c>
    </row>
    <row r="480" spans="1:6" ht="24">
      <c r="A480" s="63">
        <v>831</v>
      </c>
      <c r="B480" s="64" t="s">
        <v>919</v>
      </c>
      <c r="C480" s="247" t="s">
        <v>920</v>
      </c>
      <c r="D480" s="60">
        <f t="shared" ref="D480:E480" si="123">SUM(D481:D483)</f>
        <v>0</v>
      </c>
      <c r="E480" s="60">
        <f t="shared" si="123"/>
        <v>0</v>
      </c>
      <c r="F480" s="45" t="str">
        <f t="shared" si="109"/>
        <v>-</v>
      </c>
    </row>
    <row r="481" spans="1:6" ht="12.75" customHeight="1">
      <c r="A481" s="63">
        <v>8312</v>
      </c>
      <c r="B481" s="64" t="s">
        <v>921</v>
      </c>
      <c r="C481" s="247" t="s">
        <v>922</v>
      </c>
      <c r="D481" s="194">
        <v>0</v>
      </c>
      <c r="E481" s="194"/>
      <c r="F481" s="45" t="str">
        <f t="shared" si="109"/>
        <v>-</v>
      </c>
    </row>
    <row r="482" spans="1:6" ht="12.75" customHeight="1">
      <c r="A482" s="63">
        <v>8313</v>
      </c>
      <c r="B482" s="64" t="s">
        <v>923</v>
      </c>
      <c r="C482" s="247" t="s">
        <v>924</v>
      </c>
      <c r="D482" s="194">
        <v>0</v>
      </c>
      <c r="E482" s="194"/>
      <c r="F482" s="45" t="str">
        <f t="shared" si="109"/>
        <v>-</v>
      </c>
    </row>
    <row r="483" spans="1:6" ht="12.75" customHeight="1">
      <c r="A483" s="63">
        <v>8314</v>
      </c>
      <c r="B483" s="64" t="s">
        <v>925</v>
      </c>
      <c r="C483" s="247" t="s">
        <v>926</v>
      </c>
      <c r="D483" s="194">
        <v>0</v>
      </c>
      <c r="E483" s="194"/>
      <c r="F483" s="45" t="str">
        <f t="shared" si="109"/>
        <v>-</v>
      </c>
    </row>
    <row r="484" spans="1:6" ht="24">
      <c r="A484" s="63">
        <v>832</v>
      </c>
      <c r="B484" s="183" t="s">
        <v>927</v>
      </c>
      <c r="C484" s="247" t="s">
        <v>928</v>
      </c>
      <c r="D484" s="194">
        <v>0</v>
      </c>
      <c r="E484" s="194"/>
      <c r="F484" s="45" t="str">
        <f t="shared" si="109"/>
        <v>-</v>
      </c>
    </row>
    <row r="485" spans="1:6" ht="24">
      <c r="A485" s="63">
        <v>833</v>
      </c>
      <c r="B485" s="64" t="s">
        <v>929</v>
      </c>
      <c r="C485" s="247" t="s">
        <v>930</v>
      </c>
      <c r="D485" s="60">
        <f t="shared" ref="D485:E485" si="124">SUM(D486:D487)</f>
        <v>0</v>
      </c>
      <c r="E485" s="60">
        <f t="shared" si="124"/>
        <v>0</v>
      </c>
      <c r="F485" s="45" t="str">
        <f t="shared" si="109"/>
        <v>-</v>
      </c>
    </row>
    <row r="486" spans="1:6" ht="24">
      <c r="A486" s="63">
        <v>8331</v>
      </c>
      <c r="B486" s="183" t="s">
        <v>931</v>
      </c>
      <c r="C486" s="247" t="s">
        <v>932</v>
      </c>
      <c r="D486" s="194">
        <v>0</v>
      </c>
      <c r="E486" s="194"/>
      <c r="F486" s="45" t="str">
        <f t="shared" si="109"/>
        <v>-</v>
      </c>
    </row>
    <row r="487" spans="1:6" ht="12.75" customHeight="1">
      <c r="A487" s="63">
        <v>8332</v>
      </c>
      <c r="B487" s="64" t="s">
        <v>933</v>
      </c>
      <c r="C487" s="247" t="s">
        <v>934</v>
      </c>
      <c r="D487" s="194">
        <v>0</v>
      </c>
      <c r="E487" s="194"/>
      <c r="F487" s="45" t="str">
        <f t="shared" si="109"/>
        <v>-</v>
      </c>
    </row>
    <row r="488" spans="1:6" ht="24">
      <c r="A488" s="63">
        <v>834</v>
      </c>
      <c r="B488" s="64" t="s">
        <v>935</v>
      </c>
      <c r="C488" s="247" t="s">
        <v>936</v>
      </c>
      <c r="D488" s="60">
        <f t="shared" ref="D488:E488" si="125">SUM(D489:D490)</f>
        <v>0</v>
      </c>
      <c r="E488" s="60">
        <f t="shared" si="125"/>
        <v>0</v>
      </c>
      <c r="F488" s="45" t="str">
        <f t="shared" si="109"/>
        <v>-</v>
      </c>
    </row>
    <row r="489" spans="1:6" ht="12.75" customHeight="1">
      <c r="A489" s="63">
        <v>8341</v>
      </c>
      <c r="B489" s="220" t="s">
        <v>937</v>
      </c>
      <c r="C489" s="247" t="s">
        <v>938</v>
      </c>
      <c r="D489" s="194">
        <v>0</v>
      </c>
      <c r="E489" s="194"/>
      <c r="F489" s="45" t="str">
        <f t="shared" si="109"/>
        <v>-</v>
      </c>
    </row>
    <row r="490" spans="1:6" ht="12.75" customHeight="1">
      <c r="A490" s="63">
        <v>8342</v>
      </c>
      <c r="B490" s="64" t="s">
        <v>939</v>
      </c>
      <c r="C490" s="247" t="s">
        <v>940</v>
      </c>
      <c r="D490" s="194">
        <v>0</v>
      </c>
      <c r="E490" s="194"/>
      <c r="F490" s="45" t="str">
        <f t="shared" si="109"/>
        <v>-</v>
      </c>
    </row>
    <row r="491" spans="1:6" ht="12.75" customHeight="1">
      <c r="A491" s="63">
        <v>84</v>
      </c>
      <c r="B491" s="64" t="s">
        <v>941</v>
      </c>
      <c r="C491" s="247" t="s">
        <v>942</v>
      </c>
      <c r="D491" s="60">
        <f t="shared" ref="D491:E491" si="126">D492+D497+D501+D502+D509+D514</f>
        <v>0</v>
      </c>
      <c r="E491" s="60">
        <f t="shared" si="126"/>
        <v>0</v>
      </c>
      <c r="F491" s="45" t="str">
        <f t="shared" si="109"/>
        <v>-</v>
      </c>
    </row>
    <row r="492" spans="1:6" ht="24">
      <c r="A492" s="63">
        <v>841</v>
      </c>
      <c r="B492" s="64" t="s">
        <v>943</v>
      </c>
      <c r="C492" s="247" t="s">
        <v>944</v>
      </c>
      <c r="D492" s="60">
        <f t="shared" ref="D492:E492" si="127">SUM(D493:D496)</f>
        <v>0</v>
      </c>
      <c r="E492" s="60">
        <f t="shared" si="127"/>
        <v>0</v>
      </c>
      <c r="F492" s="45" t="str">
        <f t="shared" si="109"/>
        <v>-</v>
      </c>
    </row>
    <row r="493" spans="1:6" ht="12.75" customHeight="1">
      <c r="A493" s="63">
        <v>8413</v>
      </c>
      <c r="B493" s="64" t="s">
        <v>945</v>
      </c>
      <c r="C493" s="247" t="s">
        <v>946</v>
      </c>
      <c r="D493" s="194">
        <v>0</v>
      </c>
      <c r="E493" s="194"/>
      <c r="F493" s="45" t="str">
        <f t="shared" si="109"/>
        <v>-</v>
      </c>
    </row>
    <row r="494" spans="1:6" ht="12.75" customHeight="1">
      <c r="A494" s="63">
        <v>8414</v>
      </c>
      <c r="B494" s="64" t="s">
        <v>947</v>
      </c>
      <c r="C494" s="247" t="s">
        <v>948</v>
      </c>
      <c r="D494" s="194">
        <v>0</v>
      </c>
      <c r="E494" s="194"/>
      <c r="F494" s="45" t="str">
        <f t="shared" si="109"/>
        <v>-</v>
      </c>
    </row>
    <row r="495" spans="1:6" ht="12.75" customHeight="1">
      <c r="A495" s="63">
        <v>8415</v>
      </c>
      <c r="B495" s="64" t="s">
        <v>949</v>
      </c>
      <c r="C495" s="247" t="s">
        <v>950</v>
      </c>
      <c r="D495" s="194">
        <v>0</v>
      </c>
      <c r="E495" s="194"/>
      <c r="F495" s="45" t="str">
        <f t="shared" si="109"/>
        <v>-</v>
      </c>
    </row>
    <row r="496" spans="1:6" ht="12.75" customHeight="1">
      <c r="A496" s="63">
        <v>8416</v>
      </c>
      <c r="B496" s="64" t="s">
        <v>951</v>
      </c>
      <c r="C496" s="247" t="s">
        <v>952</v>
      </c>
      <c r="D496" s="194">
        <v>0</v>
      </c>
      <c r="E496" s="194"/>
      <c r="F496" s="45" t="str">
        <f t="shared" si="109"/>
        <v>-</v>
      </c>
    </row>
    <row r="497" spans="1:6" ht="24">
      <c r="A497" s="63">
        <v>842</v>
      </c>
      <c r="B497" s="64" t="s">
        <v>953</v>
      </c>
      <c r="C497" s="247" t="s">
        <v>954</v>
      </c>
      <c r="D497" s="60">
        <f t="shared" ref="D497:E497" si="128">SUM(D498:D500)</f>
        <v>0</v>
      </c>
      <c r="E497" s="60">
        <f t="shared" si="128"/>
        <v>0</v>
      </c>
      <c r="F497" s="45" t="str">
        <f t="shared" si="109"/>
        <v>-</v>
      </c>
    </row>
    <row r="498" spans="1:6" ht="12.75" customHeight="1">
      <c r="A498" s="63">
        <v>8422</v>
      </c>
      <c r="B498" s="64" t="s">
        <v>955</v>
      </c>
      <c r="C498" s="247" t="s">
        <v>956</v>
      </c>
      <c r="D498" s="194">
        <v>0</v>
      </c>
      <c r="E498" s="194"/>
      <c r="F498" s="45" t="str">
        <f t="shared" si="109"/>
        <v>-</v>
      </c>
    </row>
    <row r="499" spans="1:6" ht="12.75" customHeight="1">
      <c r="A499" s="63">
        <v>8423</v>
      </c>
      <c r="B499" s="64" t="s">
        <v>957</v>
      </c>
      <c r="C499" s="247" t="s">
        <v>958</v>
      </c>
      <c r="D499" s="194">
        <v>0</v>
      </c>
      <c r="E499" s="194"/>
      <c r="F499" s="45" t="str">
        <f t="shared" si="109"/>
        <v>-</v>
      </c>
    </row>
    <row r="500" spans="1:6" ht="12.75" customHeight="1">
      <c r="A500" s="63">
        <v>8424</v>
      </c>
      <c r="B500" s="64" t="s">
        <v>959</v>
      </c>
      <c r="C500" s="247" t="s">
        <v>960</v>
      </c>
      <c r="D500" s="194">
        <v>0</v>
      </c>
      <c r="E500" s="194"/>
      <c r="F500" s="45" t="str">
        <f t="shared" si="109"/>
        <v>-</v>
      </c>
    </row>
    <row r="501" spans="1:6" ht="12.75" customHeight="1">
      <c r="A501" s="63">
        <v>843</v>
      </c>
      <c r="B501" s="64" t="s">
        <v>961</v>
      </c>
      <c r="C501" s="247" t="s">
        <v>962</v>
      </c>
      <c r="D501" s="194">
        <v>0</v>
      </c>
      <c r="E501" s="194"/>
      <c r="F501" s="45" t="str">
        <f t="shared" si="109"/>
        <v>-</v>
      </c>
    </row>
    <row r="502" spans="1:6" ht="24">
      <c r="A502" s="63">
        <v>844</v>
      </c>
      <c r="B502" s="64" t="s">
        <v>963</v>
      </c>
      <c r="C502" s="247" t="s">
        <v>964</v>
      </c>
      <c r="D502" s="60">
        <f t="shared" ref="D502:E502" si="129">SUM(D503:D508)</f>
        <v>0</v>
      </c>
      <c r="E502" s="60">
        <f t="shared" si="129"/>
        <v>0</v>
      </c>
      <c r="F502" s="45" t="str">
        <f t="shared" si="109"/>
        <v>-</v>
      </c>
    </row>
    <row r="503" spans="1:6" ht="12.75" customHeight="1">
      <c r="A503" s="63">
        <v>8443</v>
      </c>
      <c r="B503" s="64" t="s">
        <v>965</v>
      </c>
      <c r="C503" s="247" t="s">
        <v>966</v>
      </c>
      <c r="D503" s="194">
        <v>0</v>
      </c>
      <c r="E503" s="194"/>
      <c r="F503" s="45" t="str">
        <f t="shared" si="109"/>
        <v>-</v>
      </c>
    </row>
    <row r="504" spans="1:6" ht="12.75" customHeight="1">
      <c r="A504" s="63">
        <v>8444</v>
      </c>
      <c r="B504" s="64" t="s">
        <v>967</v>
      </c>
      <c r="C504" s="247" t="s">
        <v>968</v>
      </c>
      <c r="D504" s="194">
        <v>0</v>
      </c>
      <c r="E504" s="194"/>
      <c r="F504" s="45" t="str">
        <f t="shared" si="109"/>
        <v>-</v>
      </c>
    </row>
    <row r="505" spans="1:6" ht="24">
      <c r="A505" s="63">
        <v>8445</v>
      </c>
      <c r="B505" s="64" t="s">
        <v>969</v>
      </c>
      <c r="C505" s="247" t="s">
        <v>970</v>
      </c>
      <c r="D505" s="194">
        <v>0</v>
      </c>
      <c r="E505" s="194"/>
      <c r="F505" s="45" t="str">
        <f t="shared" si="109"/>
        <v>-</v>
      </c>
    </row>
    <row r="506" spans="1:6" ht="12.75" customHeight="1">
      <c r="A506" s="63">
        <v>8446</v>
      </c>
      <c r="B506" s="64" t="s">
        <v>971</v>
      </c>
      <c r="C506" s="247" t="s">
        <v>972</v>
      </c>
      <c r="D506" s="194">
        <v>0</v>
      </c>
      <c r="E506" s="194"/>
      <c r="F506" s="45" t="str">
        <f t="shared" si="109"/>
        <v>-</v>
      </c>
    </row>
    <row r="507" spans="1:6" ht="12.75" customHeight="1">
      <c r="A507" s="63">
        <v>8447</v>
      </c>
      <c r="B507" s="64" t="s">
        <v>973</v>
      </c>
      <c r="C507" s="247" t="s">
        <v>974</v>
      </c>
      <c r="D507" s="194">
        <v>0</v>
      </c>
      <c r="E507" s="194"/>
      <c r="F507" s="45" t="str">
        <f t="shared" si="109"/>
        <v>-</v>
      </c>
    </row>
    <row r="508" spans="1:6" ht="12.75" customHeight="1">
      <c r="A508" s="63">
        <v>8448</v>
      </c>
      <c r="B508" s="64" t="s">
        <v>975</v>
      </c>
      <c r="C508" s="247" t="s">
        <v>976</v>
      </c>
      <c r="D508" s="194">
        <v>0</v>
      </c>
      <c r="E508" s="194"/>
      <c r="F508" s="45" t="str">
        <f t="shared" si="109"/>
        <v>-</v>
      </c>
    </row>
    <row r="509" spans="1:6" ht="24">
      <c r="A509" s="63">
        <v>845</v>
      </c>
      <c r="B509" s="183" t="s">
        <v>977</v>
      </c>
      <c r="C509" s="247" t="s">
        <v>978</v>
      </c>
      <c r="D509" s="60">
        <f t="shared" ref="D509:E509" si="130">SUM(D510:D513)</f>
        <v>0</v>
      </c>
      <c r="E509" s="60">
        <f t="shared" si="130"/>
        <v>0</v>
      </c>
      <c r="F509" s="45" t="str">
        <f t="shared" si="109"/>
        <v>-</v>
      </c>
    </row>
    <row r="510" spans="1:6" ht="12.75" customHeight="1">
      <c r="A510" s="63">
        <v>8453</v>
      </c>
      <c r="B510" s="64" t="s">
        <v>979</v>
      </c>
      <c r="C510" s="247" t="s">
        <v>980</v>
      </c>
      <c r="D510" s="194">
        <v>0</v>
      </c>
      <c r="E510" s="194"/>
      <c r="F510" s="45" t="str">
        <f t="shared" si="109"/>
        <v>-</v>
      </c>
    </row>
    <row r="511" spans="1:6" ht="12.75" customHeight="1">
      <c r="A511" s="63">
        <v>8454</v>
      </c>
      <c r="B511" s="64" t="s">
        <v>981</v>
      </c>
      <c r="C511" s="247" t="s">
        <v>982</v>
      </c>
      <c r="D511" s="194">
        <v>0</v>
      </c>
      <c r="E511" s="194"/>
      <c r="F511" s="45" t="str">
        <f t="shared" si="109"/>
        <v>-</v>
      </c>
    </row>
    <row r="512" spans="1:6" ht="12.75" customHeight="1">
      <c r="A512" s="63">
        <v>8455</v>
      </c>
      <c r="B512" s="64" t="s">
        <v>983</v>
      </c>
      <c r="C512" s="247" t="s">
        <v>984</v>
      </c>
      <c r="D512" s="194">
        <v>0</v>
      </c>
      <c r="E512" s="194"/>
      <c r="F512" s="45" t="str">
        <f t="shared" si="109"/>
        <v>-</v>
      </c>
    </row>
    <row r="513" spans="1:6" ht="12.75" customHeight="1">
      <c r="A513" s="63">
        <v>8456</v>
      </c>
      <c r="B513" s="64" t="s">
        <v>985</v>
      </c>
      <c r="C513" s="247" t="s">
        <v>986</v>
      </c>
      <c r="D513" s="194">
        <v>0</v>
      </c>
      <c r="E513" s="194"/>
      <c r="F513" s="45" t="str">
        <f t="shared" si="109"/>
        <v>-</v>
      </c>
    </row>
    <row r="514" spans="1:6" ht="12.75" customHeight="1">
      <c r="A514" s="63">
        <v>847</v>
      </c>
      <c r="B514" s="64" t="s">
        <v>987</v>
      </c>
      <c r="C514" s="247" t="s">
        <v>988</v>
      </c>
      <c r="D514" s="60">
        <f t="shared" ref="D514:E514" si="131">SUM(D515:D521)</f>
        <v>0</v>
      </c>
      <c r="E514" s="60">
        <f t="shared" si="131"/>
        <v>0</v>
      </c>
      <c r="F514" s="45" t="str">
        <f t="shared" si="109"/>
        <v>-</v>
      </c>
    </row>
    <row r="515" spans="1:6" ht="12.75" customHeight="1">
      <c r="A515" s="63">
        <v>8471</v>
      </c>
      <c r="B515" s="64" t="s">
        <v>989</v>
      </c>
      <c r="C515" s="247" t="s">
        <v>990</v>
      </c>
      <c r="D515" s="194">
        <v>0</v>
      </c>
      <c r="E515" s="194"/>
      <c r="F515" s="45" t="str">
        <f t="shared" si="109"/>
        <v>-</v>
      </c>
    </row>
    <row r="516" spans="1:6" ht="12.75" customHeight="1">
      <c r="A516" s="63">
        <v>8472</v>
      </c>
      <c r="B516" s="64" t="s">
        <v>991</v>
      </c>
      <c r="C516" s="247" t="s">
        <v>992</v>
      </c>
      <c r="D516" s="194">
        <v>0</v>
      </c>
      <c r="E516" s="194"/>
      <c r="F516" s="45" t="str">
        <f t="shared" si="109"/>
        <v>-</v>
      </c>
    </row>
    <row r="517" spans="1:6" ht="12.75" customHeight="1">
      <c r="A517" s="63">
        <v>8473</v>
      </c>
      <c r="B517" s="64" t="s">
        <v>993</v>
      </c>
      <c r="C517" s="247" t="s">
        <v>994</v>
      </c>
      <c r="D517" s="194">
        <v>0</v>
      </c>
      <c r="E517" s="194"/>
      <c r="F517" s="45" t="str">
        <f t="shared" si="109"/>
        <v>-</v>
      </c>
    </row>
    <row r="518" spans="1:6" ht="12.75" customHeight="1">
      <c r="A518" s="63">
        <v>8474</v>
      </c>
      <c r="B518" s="64" t="s">
        <v>995</v>
      </c>
      <c r="C518" s="247" t="s">
        <v>996</v>
      </c>
      <c r="D518" s="194">
        <v>0</v>
      </c>
      <c r="E518" s="194"/>
      <c r="F518" s="45" t="str">
        <f t="shared" si="109"/>
        <v>-</v>
      </c>
    </row>
    <row r="519" spans="1:6" ht="12.75" customHeight="1">
      <c r="A519" s="63">
        <v>8475</v>
      </c>
      <c r="B519" s="64" t="s">
        <v>997</v>
      </c>
      <c r="C519" s="247" t="s">
        <v>998</v>
      </c>
      <c r="D519" s="194">
        <v>0</v>
      </c>
      <c r="E519" s="194"/>
      <c r="F519" s="45" t="str">
        <f t="shared" si="109"/>
        <v>-</v>
      </c>
    </row>
    <row r="520" spans="1:6" ht="12.75" customHeight="1">
      <c r="A520" s="63">
        <v>8476</v>
      </c>
      <c r="B520" s="64" t="s">
        <v>999</v>
      </c>
      <c r="C520" s="247" t="s">
        <v>1000</v>
      </c>
      <c r="D520" s="194">
        <v>0</v>
      </c>
      <c r="E520" s="194"/>
      <c r="F520" s="45" t="str">
        <f t="shared" si="109"/>
        <v>-</v>
      </c>
    </row>
    <row r="521" spans="1:6" ht="12">
      <c r="A521" s="70" t="s">
        <v>1001</v>
      </c>
      <c r="B521" s="65" t="s">
        <v>1002</v>
      </c>
      <c r="C521" s="278" t="s">
        <v>1001</v>
      </c>
      <c r="D521" s="192">
        <v>0</v>
      </c>
      <c r="E521" s="192"/>
      <c r="F521" s="71" t="str">
        <f t="shared" si="109"/>
        <v>-</v>
      </c>
    </row>
    <row r="522" spans="1:6" ht="24">
      <c r="A522" s="63">
        <v>85</v>
      </c>
      <c r="B522" s="65" t="s">
        <v>1003</v>
      </c>
      <c r="C522" s="247" t="s">
        <v>1004</v>
      </c>
      <c r="D522" s="60">
        <f t="shared" ref="D522:E522" si="132">D523+D526+D529+D532</f>
        <v>0</v>
      </c>
      <c r="E522" s="60">
        <f t="shared" si="132"/>
        <v>0</v>
      </c>
      <c r="F522" s="45" t="str">
        <f t="shared" si="109"/>
        <v>-</v>
      </c>
    </row>
    <row r="523" spans="1:6" ht="12.75" customHeight="1">
      <c r="A523" s="63">
        <v>851</v>
      </c>
      <c r="B523" s="64" t="s">
        <v>1005</v>
      </c>
      <c r="C523" s="247" t="s">
        <v>1006</v>
      </c>
      <c r="D523" s="60">
        <f t="shared" ref="D523:E523" si="133">SUM(D524:D525)</f>
        <v>0</v>
      </c>
      <c r="E523" s="60">
        <f t="shared" si="133"/>
        <v>0</v>
      </c>
      <c r="F523" s="45" t="str">
        <f t="shared" si="109"/>
        <v>-</v>
      </c>
    </row>
    <row r="524" spans="1:6" ht="12.75" customHeight="1">
      <c r="A524" s="63">
        <v>8511</v>
      </c>
      <c r="B524" s="64" t="s">
        <v>1007</v>
      </c>
      <c r="C524" s="247" t="s">
        <v>1008</v>
      </c>
      <c r="D524" s="194">
        <v>0</v>
      </c>
      <c r="E524" s="194"/>
      <c r="F524" s="45" t="str">
        <f t="shared" si="109"/>
        <v>-</v>
      </c>
    </row>
    <row r="525" spans="1:6" ht="12.75" customHeight="1">
      <c r="A525" s="63">
        <v>8512</v>
      </c>
      <c r="B525" s="64" t="s">
        <v>1009</v>
      </c>
      <c r="C525" s="247" t="s">
        <v>1010</v>
      </c>
      <c r="D525" s="194">
        <v>0</v>
      </c>
      <c r="E525" s="194"/>
      <c r="F525" s="45" t="str">
        <f t="shared" si="109"/>
        <v>-</v>
      </c>
    </row>
    <row r="526" spans="1:6" ht="12.75" customHeight="1">
      <c r="A526" s="63">
        <v>852</v>
      </c>
      <c r="B526" s="64" t="s">
        <v>1011</v>
      </c>
      <c r="C526" s="247" t="s">
        <v>1012</v>
      </c>
      <c r="D526" s="60">
        <f t="shared" ref="D526:E526" si="134">SUM(D527:D528)</f>
        <v>0</v>
      </c>
      <c r="E526" s="60">
        <f t="shared" si="134"/>
        <v>0</v>
      </c>
      <c r="F526" s="45" t="str">
        <f t="shared" si="109"/>
        <v>-</v>
      </c>
    </row>
    <row r="527" spans="1:6" ht="12.75" customHeight="1">
      <c r="A527" s="63">
        <v>8521</v>
      </c>
      <c r="B527" s="64" t="s">
        <v>1013</v>
      </c>
      <c r="C527" s="247" t="s">
        <v>1014</v>
      </c>
      <c r="D527" s="194">
        <v>0</v>
      </c>
      <c r="E527" s="194"/>
      <c r="F527" s="45" t="str">
        <f t="shared" si="109"/>
        <v>-</v>
      </c>
    </row>
    <row r="528" spans="1:6" ht="12.75" customHeight="1">
      <c r="A528" s="63">
        <v>8522</v>
      </c>
      <c r="B528" s="64" t="s">
        <v>1015</v>
      </c>
      <c r="C528" s="247" t="s">
        <v>1016</v>
      </c>
      <c r="D528" s="194">
        <v>0</v>
      </c>
      <c r="E528" s="194"/>
      <c r="F528" s="45" t="str">
        <f t="shared" si="109"/>
        <v>-</v>
      </c>
    </row>
    <row r="529" spans="1:6" ht="12.75" customHeight="1">
      <c r="A529" s="63">
        <v>853</v>
      </c>
      <c r="B529" s="64" t="s">
        <v>1017</v>
      </c>
      <c r="C529" s="247" t="s">
        <v>1018</v>
      </c>
      <c r="D529" s="60">
        <f t="shared" ref="D529:E529" si="135">SUM(D530:D531)</f>
        <v>0</v>
      </c>
      <c r="E529" s="60">
        <f t="shared" si="135"/>
        <v>0</v>
      </c>
      <c r="F529" s="45" t="str">
        <f t="shared" si="109"/>
        <v>-</v>
      </c>
    </row>
    <row r="530" spans="1:6" ht="12.75" customHeight="1">
      <c r="A530" s="63">
        <v>8531</v>
      </c>
      <c r="B530" s="64" t="s">
        <v>1019</v>
      </c>
      <c r="C530" s="247" t="s">
        <v>1020</v>
      </c>
      <c r="D530" s="194">
        <v>0</v>
      </c>
      <c r="E530" s="194"/>
      <c r="F530" s="45" t="str">
        <f t="shared" si="109"/>
        <v>-</v>
      </c>
    </row>
    <row r="531" spans="1:6" ht="12.75" customHeight="1">
      <c r="A531" s="63">
        <v>8532</v>
      </c>
      <c r="B531" s="64" t="s">
        <v>1021</v>
      </c>
      <c r="C531" s="247" t="s">
        <v>1022</v>
      </c>
      <c r="D531" s="194">
        <v>0</v>
      </c>
      <c r="E531" s="194"/>
      <c r="F531" s="45" t="str">
        <f t="shared" si="109"/>
        <v>-</v>
      </c>
    </row>
    <row r="532" spans="1:6" ht="12.75" customHeight="1">
      <c r="A532" s="63">
        <v>854</v>
      </c>
      <c r="B532" s="64" t="s">
        <v>1023</v>
      </c>
      <c r="C532" s="247" t="s">
        <v>1024</v>
      </c>
      <c r="D532" s="60">
        <f t="shared" ref="D532:E532" si="136">SUM(D533:D534)</f>
        <v>0</v>
      </c>
      <c r="E532" s="60">
        <f t="shared" si="136"/>
        <v>0</v>
      </c>
      <c r="F532" s="45" t="str">
        <f t="shared" si="109"/>
        <v>-</v>
      </c>
    </row>
    <row r="533" spans="1:6" ht="12.75" customHeight="1">
      <c r="A533" s="63">
        <v>8541</v>
      </c>
      <c r="B533" s="64" t="s">
        <v>1025</v>
      </c>
      <c r="C533" s="247" t="s">
        <v>1026</v>
      </c>
      <c r="D533" s="194">
        <v>0</v>
      </c>
      <c r="E533" s="194"/>
      <c r="F533" s="45" t="str">
        <f t="shared" si="109"/>
        <v>-</v>
      </c>
    </row>
    <row r="534" spans="1:6" ht="12.75" customHeight="1">
      <c r="A534" s="63">
        <v>8542</v>
      </c>
      <c r="B534" s="64" t="s">
        <v>1027</v>
      </c>
      <c r="C534" s="247" t="s">
        <v>1028</v>
      </c>
      <c r="D534" s="194">
        <v>0</v>
      </c>
      <c r="E534" s="194"/>
      <c r="F534" s="45" t="str">
        <f t="shared" si="109"/>
        <v>-</v>
      </c>
    </row>
    <row r="535" spans="1:6" ht="12.75" customHeight="1">
      <c r="A535" s="63">
        <v>5</v>
      </c>
      <c r="B535" s="64" t="s">
        <v>1029</v>
      </c>
      <c r="C535" s="247" t="s">
        <v>1030</v>
      </c>
      <c r="D535" s="60">
        <f>D536+D571+D584+D597+D629</f>
        <v>0</v>
      </c>
      <c r="E535" s="60">
        <f>E536+E571+E584+E597+E629</f>
        <v>0</v>
      </c>
      <c r="F535" s="45" t="str">
        <f t="shared" si="109"/>
        <v>-</v>
      </c>
    </row>
    <row r="536" spans="1:6" ht="24">
      <c r="A536" s="63">
        <v>51</v>
      </c>
      <c r="B536" s="65" t="s">
        <v>1031</v>
      </c>
      <c r="C536" s="247" t="s">
        <v>1032</v>
      </c>
      <c r="D536" s="60">
        <f>D537+D542+D545+D549+D550+D557+D562+D570</f>
        <v>0</v>
      </c>
      <c r="E536" s="60">
        <f>E537+E542+E545+E549+E550+E557+E562+E570</f>
        <v>0</v>
      </c>
      <c r="F536" s="45" t="str">
        <f t="shared" si="109"/>
        <v>-</v>
      </c>
    </row>
    <row r="537" spans="1:6" ht="24">
      <c r="A537" s="63">
        <v>511</v>
      </c>
      <c r="B537" s="64" t="s">
        <v>1033</v>
      </c>
      <c r="C537" s="247" t="s">
        <v>1034</v>
      </c>
      <c r="D537" s="60">
        <f t="shared" ref="D537:E537" si="137">SUM(D538:D541)</f>
        <v>0</v>
      </c>
      <c r="E537" s="60">
        <f t="shared" si="137"/>
        <v>0</v>
      </c>
      <c r="F537" s="45" t="str">
        <f t="shared" si="109"/>
        <v>-</v>
      </c>
    </row>
    <row r="538" spans="1:6" ht="12.75" customHeight="1">
      <c r="A538" s="63">
        <v>5113</v>
      </c>
      <c r="B538" s="64" t="s">
        <v>1035</v>
      </c>
      <c r="C538" s="247" t="s">
        <v>1036</v>
      </c>
      <c r="D538" s="194">
        <v>0</v>
      </c>
      <c r="E538" s="194"/>
      <c r="F538" s="45" t="str">
        <f t="shared" si="109"/>
        <v>-</v>
      </c>
    </row>
    <row r="539" spans="1:6" ht="12.75" customHeight="1">
      <c r="A539" s="63">
        <v>5114</v>
      </c>
      <c r="B539" s="64" t="s">
        <v>1037</v>
      </c>
      <c r="C539" s="247" t="s">
        <v>1038</v>
      </c>
      <c r="D539" s="194">
        <v>0</v>
      </c>
      <c r="E539" s="194"/>
      <c r="F539" s="45" t="str">
        <f t="shared" si="109"/>
        <v>-</v>
      </c>
    </row>
    <row r="540" spans="1:6" ht="12.75" customHeight="1">
      <c r="A540" s="63">
        <v>5115</v>
      </c>
      <c r="B540" s="64" t="s">
        <v>1039</v>
      </c>
      <c r="C540" s="247" t="s">
        <v>1040</v>
      </c>
      <c r="D540" s="194">
        <v>0</v>
      </c>
      <c r="E540" s="194"/>
      <c r="F540" s="45" t="str">
        <f t="shared" si="109"/>
        <v>-</v>
      </c>
    </row>
    <row r="541" spans="1:6" ht="12.75" customHeight="1">
      <c r="A541" s="63">
        <v>5116</v>
      </c>
      <c r="B541" s="64" t="s">
        <v>1041</v>
      </c>
      <c r="C541" s="247" t="s">
        <v>1042</v>
      </c>
      <c r="D541" s="194">
        <v>0</v>
      </c>
      <c r="E541" s="194"/>
      <c r="F541" s="45" t="str">
        <f t="shared" si="109"/>
        <v>-</v>
      </c>
    </row>
    <row r="542" spans="1:6" ht="24">
      <c r="A542" s="63">
        <v>512</v>
      </c>
      <c r="B542" s="183" t="s">
        <v>1043</v>
      </c>
      <c r="C542" s="247" t="s">
        <v>1044</v>
      </c>
      <c r="D542" s="60">
        <f t="shared" ref="D542:E542" si="138">SUM(D543:D544)</f>
        <v>0</v>
      </c>
      <c r="E542" s="60">
        <f t="shared" si="138"/>
        <v>0</v>
      </c>
      <c r="F542" s="45" t="str">
        <f t="shared" si="109"/>
        <v>-</v>
      </c>
    </row>
    <row r="543" spans="1:6" ht="24">
      <c r="A543" s="63">
        <v>5121</v>
      </c>
      <c r="B543" s="64" t="s">
        <v>1045</v>
      </c>
      <c r="C543" s="247" t="s">
        <v>1046</v>
      </c>
      <c r="D543" s="194">
        <v>0</v>
      </c>
      <c r="E543" s="194"/>
      <c r="F543" s="45" t="str">
        <f t="shared" si="109"/>
        <v>-</v>
      </c>
    </row>
    <row r="544" spans="1:6" ht="24">
      <c r="A544" s="63">
        <v>5122</v>
      </c>
      <c r="B544" s="64" t="s">
        <v>1047</v>
      </c>
      <c r="C544" s="247" t="s">
        <v>1048</v>
      </c>
      <c r="D544" s="194">
        <v>0</v>
      </c>
      <c r="E544" s="194"/>
      <c r="F544" s="45" t="str">
        <f t="shared" si="109"/>
        <v>-</v>
      </c>
    </row>
    <row r="545" spans="1:6" ht="24">
      <c r="A545" s="63">
        <v>513</v>
      </c>
      <c r="B545" s="64" t="s">
        <v>1049</v>
      </c>
      <c r="C545" s="247" t="s">
        <v>1050</v>
      </c>
      <c r="D545" s="60">
        <f t="shared" ref="D545:E545" si="139">SUM(D546:D548)</f>
        <v>0</v>
      </c>
      <c r="E545" s="60">
        <f t="shared" si="139"/>
        <v>0</v>
      </c>
      <c r="F545" s="45" t="str">
        <f t="shared" si="109"/>
        <v>-</v>
      </c>
    </row>
    <row r="546" spans="1:6" ht="12.75" customHeight="1">
      <c r="A546" s="63">
        <v>5132</v>
      </c>
      <c r="B546" s="64" t="s">
        <v>1051</v>
      </c>
      <c r="C546" s="247" t="s">
        <v>1052</v>
      </c>
      <c r="D546" s="194">
        <v>0</v>
      </c>
      <c r="E546" s="194"/>
      <c r="F546" s="45" t="str">
        <f t="shared" si="109"/>
        <v>-</v>
      </c>
    </row>
    <row r="547" spans="1:6" ht="12.75" customHeight="1">
      <c r="A547" s="251">
        <v>5133</v>
      </c>
      <c r="B547" s="64" t="s">
        <v>1053</v>
      </c>
      <c r="C547" s="252" t="s">
        <v>1054</v>
      </c>
      <c r="D547" s="194">
        <v>0</v>
      </c>
      <c r="E547" s="194"/>
      <c r="F547" s="45" t="str">
        <f t="shared" si="109"/>
        <v>-</v>
      </c>
    </row>
    <row r="548" spans="1:6" ht="12.75" customHeight="1">
      <c r="A548" s="251">
        <v>5134</v>
      </c>
      <c r="B548" s="64" t="s">
        <v>1055</v>
      </c>
      <c r="C548" s="252" t="s">
        <v>1056</v>
      </c>
      <c r="D548" s="194">
        <v>0</v>
      </c>
      <c r="E548" s="194"/>
      <c r="F548" s="45" t="str">
        <f t="shared" si="109"/>
        <v>-</v>
      </c>
    </row>
    <row r="549" spans="1:6" ht="12.75" customHeight="1">
      <c r="A549" s="63">
        <v>514</v>
      </c>
      <c r="B549" s="183" t="s">
        <v>1057</v>
      </c>
      <c r="C549" s="247" t="s">
        <v>1058</v>
      </c>
      <c r="D549" s="194">
        <v>0</v>
      </c>
      <c r="E549" s="194"/>
      <c r="F549" s="45" t="str">
        <f t="shared" si="109"/>
        <v>-</v>
      </c>
    </row>
    <row r="550" spans="1:6" ht="24">
      <c r="A550" s="63">
        <v>515</v>
      </c>
      <c r="B550" s="64" t="s">
        <v>1059</v>
      </c>
      <c r="C550" s="247" t="s">
        <v>1060</v>
      </c>
      <c r="D550" s="60">
        <f t="shared" ref="D550:E550" si="140">SUM(D551:D556)</f>
        <v>0</v>
      </c>
      <c r="E550" s="60">
        <f t="shared" si="140"/>
        <v>0</v>
      </c>
      <c r="F550" s="45" t="str">
        <f t="shared" si="109"/>
        <v>-</v>
      </c>
    </row>
    <row r="551" spans="1:6" ht="12.75" customHeight="1">
      <c r="A551" s="63">
        <v>5153</v>
      </c>
      <c r="B551" s="64" t="s">
        <v>1061</v>
      </c>
      <c r="C551" s="247" t="s">
        <v>1062</v>
      </c>
      <c r="D551" s="194">
        <v>0</v>
      </c>
      <c r="E551" s="194"/>
      <c r="F551" s="45" t="str">
        <f t="shared" si="109"/>
        <v>-</v>
      </c>
    </row>
    <row r="552" spans="1:6" ht="12.75" customHeight="1">
      <c r="A552" s="63">
        <v>5154</v>
      </c>
      <c r="B552" s="64" t="s">
        <v>1063</v>
      </c>
      <c r="C552" s="247" t="s">
        <v>1064</v>
      </c>
      <c r="D552" s="194">
        <v>0</v>
      </c>
      <c r="E552" s="194"/>
      <c r="F552" s="45" t="str">
        <f t="shared" si="109"/>
        <v>-</v>
      </c>
    </row>
    <row r="553" spans="1:6" ht="24">
      <c r="A553" s="63">
        <v>5155</v>
      </c>
      <c r="B553" s="64" t="s">
        <v>1065</v>
      </c>
      <c r="C553" s="247" t="s">
        <v>1066</v>
      </c>
      <c r="D553" s="194">
        <v>0</v>
      </c>
      <c r="E553" s="194"/>
      <c r="F553" s="45" t="str">
        <f t="shared" si="109"/>
        <v>-</v>
      </c>
    </row>
    <row r="554" spans="1:6" ht="12.75" customHeight="1">
      <c r="A554" s="63">
        <v>5156</v>
      </c>
      <c r="B554" s="64" t="s">
        <v>1067</v>
      </c>
      <c r="C554" s="247" t="s">
        <v>1068</v>
      </c>
      <c r="D554" s="194">
        <v>0</v>
      </c>
      <c r="E554" s="194"/>
      <c r="F554" s="45" t="str">
        <f t="shared" si="109"/>
        <v>-</v>
      </c>
    </row>
    <row r="555" spans="1:6" ht="12.75" customHeight="1">
      <c r="A555" s="63">
        <v>5157</v>
      </c>
      <c r="B555" s="64" t="s">
        <v>1069</v>
      </c>
      <c r="C555" s="247" t="s">
        <v>1070</v>
      </c>
      <c r="D555" s="194">
        <v>0</v>
      </c>
      <c r="E555" s="194"/>
      <c r="F555" s="45" t="str">
        <f t="shared" si="109"/>
        <v>-</v>
      </c>
    </row>
    <row r="556" spans="1:6" ht="12.75" customHeight="1">
      <c r="A556" s="63">
        <v>5158</v>
      </c>
      <c r="B556" s="64" t="s">
        <v>1071</v>
      </c>
      <c r="C556" s="247" t="s">
        <v>1072</v>
      </c>
      <c r="D556" s="194">
        <v>0</v>
      </c>
      <c r="E556" s="194"/>
      <c r="F556" s="45" t="str">
        <f t="shared" si="109"/>
        <v>-</v>
      </c>
    </row>
    <row r="557" spans="1:6" ht="24">
      <c r="A557" s="63">
        <v>516</v>
      </c>
      <c r="B557" s="183" t="s">
        <v>1073</v>
      </c>
      <c r="C557" s="247" t="s">
        <v>1074</v>
      </c>
      <c r="D557" s="60">
        <f t="shared" ref="D557:E557" si="141">SUM(D558:D561)</f>
        <v>0</v>
      </c>
      <c r="E557" s="60">
        <f t="shared" si="141"/>
        <v>0</v>
      </c>
      <c r="F557" s="45" t="str">
        <f t="shared" si="109"/>
        <v>-</v>
      </c>
    </row>
    <row r="558" spans="1:6" ht="12.75" customHeight="1">
      <c r="A558" s="63">
        <v>5163</v>
      </c>
      <c r="B558" s="64" t="s">
        <v>1075</v>
      </c>
      <c r="C558" s="247" t="s">
        <v>1076</v>
      </c>
      <c r="D558" s="194">
        <v>0</v>
      </c>
      <c r="E558" s="194"/>
      <c r="F558" s="45" t="str">
        <f t="shared" si="109"/>
        <v>-</v>
      </c>
    </row>
    <row r="559" spans="1:6" ht="12.75" customHeight="1">
      <c r="A559" s="63">
        <v>5164</v>
      </c>
      <c r="B559" s="64" t="s">
        <v>1077</v>
      </c>
      <c r="C559" s="247" t="s">
        <v>1078</v>
      </c>
      <c r="D559" s="194">
        <v>0</v>
      </c>
      <c r="E559" s="194"/>
      <c r="F559" s="45" t="str">
        <f t="shared" si="109"/>
        <v>-</v>
      </c>
    </row>
    <row r="560" spans="1:6" ht="12.75" customHeight="1">
      <c r="A560" s="63">
        <v>5165</v>
      </c>
      <c r="B560" s="64" t="s">
        <v>1079</v>
      </c>
      <c r="C560" s="247" t="s">
        <v>1080</v>
      </c>
      <c r="D560" s="194">
        <v>0</v>
      </c>
      <c r="E560" s="194"/>
      <c r="F560" s="45" t="str">
        <f t="shared" si="109"/>
        <v>-</v>
      </c>
    </row>
    <row r="561" spans="1:6" ht="12.75" customHeight="1">
      <c r="A561" s="63">
        <v>5166</v>
      </c>
      <c r="B561" s="64" t="s">
        <v>1081</v>
      </c>
      <c r="C561" s="247" t="s">
        <v>1082</v>
      </c>
      <c r="D561" s="194">
        <v>0</v>
      </c>
      <c r="E561" s="194"/>
      <c r="F561" s="45" t="str">
        <f t="shared" si="109"/>
        <v>-</v>
      </c>
    </row>
    <row r="562" spans="1:6" ht="12.75" customHeight="1">
      <c r="A562" s="63">
        <v>517</v>
      </c>
      <c r="B562" s="64" t="s">
        <v>1083</v>
      </c>
      <c r="C562" s="247" t="s">
        <v>1084</v>
      </c>
      <c r="D562" s="60">
        <f t="shared" ref="D562:E562" si="142">SUM(D563:D569)</f>
        <v>0</v>
      </c>
      <c r="E562" s="60">
        <f t="shared" si="142"/>
        <v>0</v>
      </c>
      <c r="F562" s="45" t="str">
        <f t="shared" si="109"/>
        <v>-</v>
      </c>
    </row>
    <row r="563" spans="1:6" ht="12.75" customHeight="1">
      <c r="A563" s="63">
        <v>5171</v>
      </c>
      <c r="B563" s="64" t="s">
        <v>1085</v>
      </c>
      <c r="C563" s="247" t="s">
        <v>1086</v>
      </c>
      <c r="D563" s="194">
        <v>0</v>
      </c>
      <c r="E563" s="194"/>
      <c r="F563" s="45" t="str">
        <f t="shared" si="109"/>
        <v>-</v>
      </c>
    </row>
    <row r="564" spans="1:6" ht="12.75" customHeight="1">
      <c r="A564" s="63">
        <v>5172</v>
      </c>
      <c r="B564" s="64" t="s">
        <v>1087</v>
      </c>
      <c r="C564" s="247" t="s">
        <v>1088</v>
      </c>
      <c r="D564" s="194">
        <v>0</v>
      </c>
      <c r="E564" s="194"/>
      <c r="F564" s="45" t="str">
        <f t="shared" si="109"/>
        <v>-</v>
      </c>
    </row>
    <row r="565" spans="1:6" ht="12.75" customHeight="1">
      <c r="A565" s="63">
        <v>5173</v>
      </c>
      <c r="B565" s="64" t="s">
        <v>1089</v>
      </c>
      <c r="C565" s="247" t="s">
        <v>1090</v>
      </c>
      <c r="D565" s="194">
        <v>0</v>
      </c>
      <c r="E565" s="194"/>
      <c r="F565" s="45" t="str">
        <f t="shared" si="109"/>
        <v>-</v>
      </c>
    </row>
    <row r="566" spans="1:6" ht="12.75" customHeight="1">
      <c r="A566" s="63">
        <v>5174</v>
      </c>
      <c r="B566" s="64" t="s">
        <v>1091</v>
      </c>
      <c r="C566" s="247" t="s">
        <v>1092</v>
      </c>
      <c r="D566" s="194">
        <v>0</v>
      </c>
      <c r="E566" s="194"/>
      <c r="F566" s="45" t="str">
        <f t="shared" si="109"/>
        <v>-</v>
      </c>
    </row>
    <row r="567" spans="1:6" ht="12.75" customHeight="1">
      <c r="A567" s="63">
        <v>5175</v>
      </c>
      <c r="B567" s="64" t="s">
        <v>1093</v>
      </c>
      <c r="C567" s="247" t="s">
        <v>1094</v>
      </c>
      <c r="D567" s="194">
        <v>0</v>
      </c>
      <c r="E567" s="194"/>
      <c r="F567" s="45" t="str">
        <f t="shared" si="109"/>
        <v>-</v>
      </c>
    </row>
    <row r="568" spans="1:6" ht="12.75" customHeight="1">
      <c r="A568" s="70">
        <v>5176</v>
      </c>
      <c r="B568" s="65" t="s">
        <v>1095</v>
      </c>
      <c r="C568" s="278" t="s">
        <v>1096</v>
      </c>
      <c r="D568" s="192">
        <v>0</v>
      </c>
      <c r="E568" s="192"/>
      <c r="F568" s="71" t="str">
        <f t="shared" si="109"/>
        <v>-</v>
      </c>
    </row>
    <row r="569" spans="1:6" ht="12">
      <c r="A569" s="70">
        <v>5177</v>
      </c>
      <c r="B569" s="182" t="s">
        <v>1097</v>
      </c>
      <c r="C569" s="278" t="s">
        <v>1098</v>
      </c>
      <c r="D569" s="192">
        <v>0</v>
      </c>
      <c r="E569" s="192"/>
      <c r="F569" s="71" t="str">
        <f t="shared" si="109"/>
        <v>-</v>
      </c>
    </row>
    <row r="570" spans="1:6" ht="12.75" customHeight="1">
      <c r="A570" s="70" t="s">
        <v>1099</v>
      </c>
      <c r="B570" s="65" t="s">
        <v>1100</v>
      </c>
      <c r="C570" s="278" t="s">
        <v>1099</v>
      </c>
      <c r="D570" s="192">
        <v>0</v>
      </c>
      <c r="E570" s="192"/>
      <c r="F570" s="71" t="str">
        <f>IF(D570&lt;&gt;0,IF(E570/D570&gt;=100,"&gt;&gt;100",E570/D570*100),"-")</f>
        <v>-</v>
      </c>
    </row>
    <row r="571" spans="1:6" ht="24">
      <c r="A571" s="63">
        <v>52</v>
      </c>
      <c r="B571" s="65" t="s">
        <v>1101</v>
      </c>
      <c r="C571" s="247" t="s">
        <v>1102</v>
      </c>
      <c r="D571" s="60">
        <f>D572+D575+D578+D581</f>
        <v>0</v>
      </c>
      <c r="E571" s="60">
        <f>E572+E575+E578+E581</f>
        <v>0</v>
      </c>
      <c r="F571" s="45" t="str">
        <f t="shared" si="109"/>
        <v>-</v>
      </c>
    </row>
    <row r="572" spans="1:6" ht="12.75" customHeight="1">
      <c r="A572" s="63">
        <v>521</v>
      </c>
      <c r="B572" s="64" t="s">
        <v>1103</v>
      </c>
      <c r="C572" s="247" t="s">
        <v>1104</v>
      </c>
      <c r="D572" s="60">
        <f t="shared" ref="D572:E572" si="143">SUM(D573:D574)</f>
        <v>0</v>
      </c>
      <c r="E572" s="60">
        <f t="shared" si="143"/>
        <v>0</v>
      </c>
      <c r="F572" s="45" t="str">
        <f t="shared" si="109"/>
        <v>-</v>
      </c>
    </row>
    <row r="573" spans="1:6" ht="12.75" customHeight="1">
      <c r="A573" s="63">
        <v>5211</v>
      </c>
      <c r="B573" s="64" t="s">
        <v>1105</v>
      </c>
      <c r="C573" s="247" t="s">
        <v>1106</v>
      </c>
      <c r="D573" s="194">
        <v>0</v>
      </c>
      <c r="E573" s="194"/>
      <c r="F573" s="45" t="str">
        <f t="shared" si="109"/>
        <v>-</v>
      </c>
    </row>
    <row r="574" spans="1:6" ht="12.75" customHeight="1">
      <c r="A574" s="63">
        <v>5212</v>
      </c>
      <c r="B574" s="64" t="s">
        <v>1107</v>
      </c>
      <c r="C574" s="247" t="s">
        <v>1108</v>
      </c>
      <c r="D574" s="194">
        <v>0</v>
      </c>
      <c r="E574" s="194"/>
      <c r="F574" s="45" t="str">
        <f t="shared" si="109"/>
        <v>-</v>
      </c>
    </row>
    <row r="575" spans="1:6" ht="12.75" customHeight="1">
      <c r="A575" s="63">
        <v>522</v>
      </c>
      <c r="B575" s="64" t="s">
        <v>1109</v>
      </c>
      <c r="C575" s="247" t="s">
        <v>1110</v>
      </c>
      <c r="D575" s="60">
        <f t="shared" ref="D575:E575" si="144">SUM(D576:D577)</f>
        <v>0</v>
      </c>
      <c r="E575" s="60">
        <f t="shared" si="144"/>
        <v>0</v>
      </c>
      <c r="F575" s="45" t="str">
        <f t="shared" si="109"/>
        <v>-</v>
      </c>
    </row>
    <row r="576" spans="1:6" ht="12.75" customHeight="1">
      <c r="A576" s="63">
        <v>5221</v>
      </c>
      <c r="B576" s="64" t="s">
        <v>901</v>
      </c>
      <c r="C576" s="247" t="s">
        <v>1111</v>
      </c>
      <c r="D576" s="194">
        <v>0</v>
      </c>
      <c r="E576" s="194"/>
      <c r="F576" s="45" t="str">
        <f t="shared" si="109"/>
        <v>-</v>
      </c>
    </row>
    <row r="577" spans="1:6" ht="12.75" customHeight="1">
      <c r="A577" s="63">
        <v>5222</v>
      </c>
      <c r="B577" s="64" t="s">
        <v>903</v>
      </c>
      <c r="C577" s="247" t="s">
        <v>1112</v>
      </c>
      <c r="D577" s="194">
        <v>0</v>
      </c>
      <c r="E577" s="194"/>
      <c r="F577" s="45" t="str">
        <f t="shared" si="109"/>
        <v>-</v>
      </c>
    </row>
    <row r="578" spans="1:6" ht="12.75" customHeight="1">
      <c r="A578" s="63">
        <v>523</v>
      </c>
      <c r="B578" s="64" t="s">
        <v>1113</v>
      </c>
      <c r="C578" s="247" t="s">
        <v>1114</v>
      </c>
      <c r="D578" s="60">
        <f t="shared" ref="D578:E578" si="145">SUM(D579:D580)</f>
        <v>0</v>
      </c>
      <c r="E578" s="60">
        <f t="shared" si="145"/>
        <v>0</v>
      </c>
      <c r="F578" s="45" t="str">
        <f t="shared" si="109"/>
        <v>-</v>
      </c>
    </row>
    <row r="579" spans="1:6" ht="12.75" customHeight="1">
      <c r="A579" s="63">
        <v>5231</v>
      </c>
      <c r="B579" s="64" t="s">
        <v>907</v>
      </c>
      <c r="C579" s="247" t="s">
        <v>1115</v>
      </c>
      <c r="D579" s="194">
        <v>0</v>
      </c>
      <c r="E579" s="194"/>
      <c r="F579" s="45" t="str">
        <f t="shared" si="109"/>
        <v>-</v>
      </c>
    </row>
    <row r="580" spans="1:6" ht="12.75" customHeight="1">
      <c r="A580" s="63">
        <v>5232</v>
      </c>
      <c r="B580" s="64" t="s">
        <v>909</v>
      </c>
      <c r="C580" s="247" t="s">
        <v>1116</v>
      </c>
      <c r="D580" s="194">
        <v>0</v>
      </c>
      <c r="E580" s="194"/>
      <c r="F580" s="45" t="str">
        <f t="shared" si="109"/>
        <v>-</v>
      </c>
    </row>
    <row r="581" spans="1:6" ht="12.75" customHeight="1">
      <c r="A581" s="63">
        <v>524</v>
      </c>
      <c r="B581" s="64" t="s">
        <v>1117</v>
      </c>
      <c r="C581" s="247" t="s">
        <v>1118</v>
      </c>
      <c r="D581" s="60">
        <f t="shared" ref="D581:E581" si="146">SUM(D582:D583)</f>
        <v>0</v>
      </c>
      <c r="E581" s="60">
        <f t="shared" si="146"/>
        <v>0</v>
      </c>
      <c r="F581" s="45" t="str">
        <f t="shared" si="109"/>
        <v>-</v>
      </c>
    </row>
    <row r="582" spans="1:6" ht="12.75" customHeight="1">
      <c r="A582" s="251">
        <v>5241</v>
      </c>
      <c r="B582" s="64" t="s">
        <v>1119</v>
      </c>
      <c r="C582" s="252" t="s">
        <v>1120</v>
      </c>
      <c r="D582" s="194">
        <v>0</v>
      </c>
      <c r="E582" s="194"/>
      <c r="F582" s="45" t="str">
        <f t="shared" si="109"/>
        <v>-</v>
      </c>
    </row>
    <row r="583" spans="1:6" ht="12.75" customHeight="1">
      <c r="A583" s="251">
        <v>5242</v>
      </c>
      <c r="B583" s="64" t="s">
        <v>1027</v>
      </c>
      <c r="C583" s="252" t="s">
        <v>1121</v>
      </c>
      <c r="D583" s="194">
        <v>0</v>
      </c>
      <c r="E583" s="194"/>
      <c r="F583" s="45" t="str">
        <f t="shared" si="109"/>
        <v>-</v>
      </c>
    </row>
    <row r="584" spans="1:6" ht="24">
      <c r="A584" s="63">
        <v>53</v>
      </c>
      <c r="B584" s="65" t="s">
        <v>1122</v>
      </c>
      <c r="C584" s="247" t="s">
        <v>1123</v>
      </c>
      <c r="D584" s="60">
        <f t="shared" ref="D584:E584" si="147">D585+D589+D591+D594</f>
        <v>0</v>
      </c>
      <c r="E584" s="60">
        <f t="shared" si="147"/>
        <v>0</v>
      </c>
      <c r="F584" s="45" t="str">
        <f t="shared" si="109"/>
        <v>-</v>
      </c>
    </row>
    <row r="585" spans="1:6" ht="24">
      <c r="A585" s="63">
        <v>531</v>
      </c>
      <c r="B585" s="182" t="s">
        <v>1124</v>
      </c>
      <c r="C585" s="247" t="s">
        <v>1125</v>
      </c>
      <c r="D585" s="60">
        <f t="shared" ref="D585:E585" si="148">SUM(D586:D588)</f>
        <v>0</v>
      </c>
      <c r="E585" s="60">
        <f t="shared" si="148"/>
        <v>0</v>
      </c>
      <c r="F585" s="45" t="str">
        <f t="shared" si="109"/>
        <v>-</v>
      </c>
    </row>
    <row r="586" spans="1:6" ht="12.75" customHeight="1">
      <c r="A586" s="63">
        <v>5312</v>
      </c>
      <c r="B586" s="65" t="s">
        <v>921</v>
      </c>
      <c r="C586" s="247" t="s">
        <v>1126</v>
      </c>
      <c r="D586" s="194">
        <v>0</v>
      </c>
      <c r="E586" s="194"/>
      <c r="F586" s="45" t="str">
        <f t="shared" si="109"/>
        <v>-</v>
      </c>
    </row>
    <row r="587" spans="1:6" ht="12.75" customHeight="1">
      <c r="A587" s="63">
        <v>5313</v>
      </c>
      <c r="B587" s="65" t="s">
        <v>923</v>
      </c>
      <c r="C587" s="247" t="s">
        <v>1127</v>
      </c>
      <c r="D587" s="194">
        <v>0</v>
      </c>
      <c r="E587" s="194"/>
      <c r="F587" s="45" t="str">
        <f t="shared" si="109"/>
        <v>-</v>
      </c>
    </row>
    <row r="588" spans="1:6" ht="12.75" customHeight="1">
      <c r="A588" s="63">
        <v>5314</v>
      </c>
      <c r="B588" s="65" t="s">
        <v>925</v>
      </c>
      <c r="C588" s="247" t="s">
        <v>1128</v>
      </c>
      <c r="D588" s="194">
        <v>0</v>
      </c>
      <c r="E588" s="194"/>
      <c r="F588" s="45" t="str">
        <f t="shared" si="109"/>
        <v>-</v>
      </c>
    </row>
    <row r="589" spans="1:6" ht="24">
      <c r="A589" s="63">
        <v>532</v>
      </c>
      <c r="B589" s="65" t="s">
        <v>1129</v>
      </c>
      <c r="C589" s="247" t="s">
        <v>1130</v>
      </c>
      <c r="D589" s="60">
        <f t="shared" ref="D589:E589" si="149">D590</f>
        <v>0</v>
      </c>
      <c r="E589" s="60">
        <f t="shared" si="149"/>
        <v>0</v>
      </c>
      <c r="F589" s="45" t="str">
        <f t="shared" si="109"/>
        <v>-</v>
      </c>
    </row>
    <row r="590" spans="1:6" ht="12.75" customHeight="1">
      <c r="A590" s="63">
        <v>5321</v>
      </c>
      <c r="B590" s="65" t="s">
        <v>1131</v>
      </c>
      <c r="C590" s="247" t="s">
        <v>1132</v>
      </c>
      <c r="D590" s="194">
        <v>0</v>
      </c>
      <c r="E590" s="194"/>
      <c r="F590" s="45" t="str">
        <f t="shared" si="109"/>
        <v>-</v>
      </c>
    </row>
    <row r="591" spans="1:6" ht="24">
      <c r="A591" s="63">
        <v>533</v>
      </c>
      <c r="B591" s="65" t="s">
        <v>1133</v>
      </c>
      <c r="C591" s="247" t="s">
        <v>1134</v>
      </c>
      <c r="D591" s="60">
        <f t="shared" ref="D591:E591" si="150">SUM(D592:D593)</f>
        <v>0</v>
      </c>
      <c r="E591" s="60">
        <f t="shared" si="150"/>
        <v>0</v>
      </c>
      <c r="F591" s="45" t="str">
        <f t="shared" si="109"/>
        <v>-</v>
      </c>
    </row>
    <row r="592" spans="1:6" ht="24">
      <c r="A592" s="63">
        <v>5331</v>
      </c>
      <c r="B592" s="182" t="s">
        <v>1135</v>
      </c>
      <c r="C592" s="247" t="s">
        <v>1136</v>
      </c>
      <c r="D592" s="194">
        <v>0</v>
      </c>
      <c r="E592" s="194"/>
      <c r="F592" s="45" t="str">
        <f t="shared" si="109"/>
        <v>-</v>
      </c>
    </row>
    <row r="593" spans="1:6" ht="12.75" customHeight="1">
      <c r="A593" s="63">
        <v>5332</v>
      </c>
      <c r="B593" s="65" t="s">
        <v>1137</v>
      </c>
      <c r="C593" s="247" t="s">
        <v>1138</v>
      </c>
      <c r="D593" s="194">
        <v>0</v>
      </c>
      <c r="E593" s="194"/>
      <c r="F593" s="45" t="str">
        <f t="shared" si="109"/>
        <v>-</v>
      </c>
    </row>
    <row r="594" spans="1:6" ht="24">
      <c r="A594" s="251">
        <v>534</v>
      </c>
      <c r="B594" s="65" t="s">
        <v>1139</v>
      </c>
      <c r="C594" s="252" t="s">
        <v>1140</v>
      </c>
      <c r="D594" s="60">
        <f t="shared" ref="D594:E594" si="151">SUM(D595:D596)</f>
        <v>0</v>
      </c>
      <c r="E594" s="60">
        <f t="shared" si="151"/>
        <v>0</v>
      </c>
      <c r="F594" s="45" t="str">
        <f t="shared" si="109"/>
        <v>-</v>
      </c>
    </row>
    <row r="595" spans="1:6" ht="12.75" customHeight="1">
      <c r="A595" s="63">
        <v>5341</v>
      </c>
      <c r="B595" s="64" t="s">
        <v>937</v>
      </c>
      <c r="C595" s="247" t="s">
        <v>1141</v>
      </c>
      <c r="D595" s="194">
        <v>0</v>
      </c>
      <c r="E595" s="194"/>
      <c r="F595" s="45" t="str">
        <f t="shared" si="109"/>
        <v>-</v>
      </c>
    </row>
    <row r="596" spans="1:6" ht="12.75" customHeight="1">
      <c r="A596" s="63">
        <v>5342</v>
      </c>
      <c r="B596" s="64" t="s">
        <v>939</v>
      </c>
      <c r="C596" s="247" t="s">
        <v>1142</v>
      </c>
      <c r="D596" s="194">
        <v>0</v>
      </c>
      <c r="E596" s="194"/>
      <c r="F596" s="45" t="str">
        <f t="shared" si="109"/>
        <v>-</v>
      </c>
    </row>
    <row r="597" spans="1:6" ht="24">
      <c r="A597" s="63">
        <v>54</v>
      </c>
      <c r="B597" s="183" t="s">
        <v>1143</v>
      </c>
      <c r="C597" s="247" t="s">
        <v>1144</v>
      </c>
      <c r="D597" s="60">
        <f t="shared" ref="D597:E597" si="152">D598+D603+D607+D609+D616+D621</f>
        <v>0</v>
      </c>
      <c r="E597" s="60">
        <f t="shared" si="152"/>
        <v>0</v>
      </c>
      <c r="F597" s="45" t="str">
        <f t="shared" si="109"/>
        <v>-</v>
      </c>
    </row>
    <row r="598" spans="1:6" ht="24">
      <c r="A598" s="63">
        <v>541</v>
      </c>
      <c r="B598" s="64" t="s">
        <v>1145</v>
      </c>
      <c r="C598" s="247" t="s">
        <v>1146</v>
      </c>
      <c r="D598" s="60">
        <f t="shared" ref="D598:E598" si="153">SUM(D599:D602)</f>
        <v>0</v>
      </c>
      <c r="E598" s="60">
        <f t="shared" si="153"/>
        <v>0</v>
      </c>
      <c r="F598" s="45" t="str">
        <f t="shared" si="109"/>
        <v>-</v>
      </c>
    </row>
    <row r="599" spans="1:6" ht="12.75" customHeight="1">
      <c r="A599" s="63">
        <v>5413</v>
      </c>
      <c r="B599" s="64" t="s">
        <v>1147</v>
      </c>
      <c r="C599" s="247" t="s">
        <v>1148</v>
      </c>
      <c r="D599" s="194">
        <v>0</v>
      </c>
      <c r="E599" s="194"/>
      <c r="F599" s="45" t="str">
        <f t="shared" si="109"/>
        <v>-</v>
      </c>
    </row>
    <row r="600" spans="1:6" ht="12.75" customHeight="1">
      <c r="A600" s="63">
        <v>5414</v>
      </c>
      <c r="B600" s="64" t="s">
        <v>1149</v>
      </c>
      <c r="C600" s="247" t="s">
        <v>1150</v>
      </c>
      <c r="D600" s="194">
        <v>0</v>
      </c>
      <c r="E600" s="194"/>
      <c r="F600" s="45" t="str">
        <f t="shared" si="109"/>
        <v>-</v>
      </c>
    </row>
    <row r="601" spans="1:6" ht="12.75" customHeight="1">
      <c r="A601" s="63">
        <v>5415</v>
      </c>
      <c r="B601" s="64" t="s">
        <v>1151</v>
      </c>
      <c r="C601" s="247" t="s">
        <v>1152</v>
      </c>
      <c r="D601" s="194">
        <v>0</v>
      </c>
      <c r="E601" s="194"/>
      <c r="F601" s="45" t="str">
        <f t="shared" si="109"/>
        <v>-</v>
      </c>
    </row>
    <row r="602" spans="1:6" ht="12.75" customHeight="1">
      <c r="A602" s="63">
        <v>5416</v>
      </c>
      <c r="B602" s="64" t="s">
        <v>1153</v>
      </c>
      <c r="C602" s="247" t="s">
        <v>1154</v>
      </c>
      <c r="D602" s="194">
        <v>0</v>
      </c>
      <c r="E602" s="194"/>
      <c r="F602" s="45" t="str">
        <f t="shared" si="109"/>
        <v>-</v>
      </c>
    </row>
    <row r="603" spans="1:6" ht="24">
      <c r="A603" s="63">
        <v>542</v>
      </c>
      <c r="B603" s="64" t="s">
        <v>1155</v>
      </c>
      <c r="C603" s="247" t="s">
        <v>1156</v>
      </c>
      <c r="D603" s="60">
        <f t="shared" ref="D603:E603" si="154">SUM(D604:D606)</f>
        <v>0</v>
      </c>
      <c r="E603" s="60">
        <f t="shared" si="154"/>
        <v>0</v>
      </c>
      <c r="F603" s="45" t="str">
        <f t="shared" si="109"/>
        <v>-</v>
      </c>
    </row>
    <row r="604" spans="1:6" ht="12.75" customHeight="1">
      <c r="A604" s="63">
        <v>5422</v>
      </c>
      <c r="B604" s="64" t="s">
        <v>1157</v>
      </c>
      <c r="C604" s="247" t="s">
        <v>1158</v>
      </c>
      <c r="D604" s="194">
        <v>0</v>
      </c>
      <c r="E604" s="194"/>
      <c r="F604" s="45" t="str">
        <f t="shared" si="109"/>
        <v>-</v>
      </c>
    </row>
    <row r="605" spans="1:6" ht="24">
      <c r="A605" s="63">
        <v>5423</v>
      </c>
      <c r="B605" s="64" t="s">
        <v>1159</v>
      </c>
      <c r="C605" s="247" t="s">
        <v>1160</v>
      </c>
      <c r="D605" s="194">
        <v>0</v>
      </c>
      <c r="E605" s="194"/>
      <c r="F605" s="45" t="str">
        <f t="shared" si="109"/>
        <v>-</v>
      </c>
    </row>
    <row r="606" spans="1:6" ht="24">
      <c r="A606" s="63">
        <v>5424</v>
      </c>
      <c r="B606" s="64" t="s">
        <v>1161</v>
      </c>
      <c r="C606" s="247" t="s">
        <v>1162</v>
      </c>
      <c r="D606" s="194">
        <v>0</v>
      </c>
      <c r="E606" s="194"/>
      <c r="F606" s="45" t="str">
        <f t="shared" si="109"/>
        <v>-</v>
      </c>
    </row>
    <row r="607" spans="1:6" ht="24">
      <c r="A607" s="63">
        <v>543</v>
      </c>
      <c r="B607" s="64" t="s">
        <v>1163</v>
      </c>
      <c r="C607" s="247" t="s">
        <v>1164</v>
      </c>
      <c r="D607" s="60">
        <f t="shared" ref="D607:E607" si="155">D608</f>
        <v>0</v>
      </c>
      <c r="E607" s="60">
        <f t="shared" si="155"/>
        <v>0</v>
      </c>
      <c r="F607" s="45" t="str">
        <f t="shared" si="109"/>
        <v>-</v>
      </c>
    </row>
    <row r="608" spans="1:6" ht="12.75" customHeight="1">
      <c r="A608" s="63">
        <v>5431</v>
      </c>
      <c r="B608" s="64" t="s">
        <v>1165</v>
      </c>
      <c r="C608" s="247" t="s">
        <v>1166</v>
      </c>
      <c r="D608" s="194">
        <v>0</v>
      </c>
      <c r="E608" s="194"/>
      <c r="F608" s="45" t="str">
        <f t="shared" si="109"/>
        <v>-</v>
      </c>
    </row>
    <row r="609" spans="1:6" ht="24">
      <c r="A609" s="63">
        <v>544</v>
      </c>
      <c r="B609" s="64" t="s">
        <v>1167</v>
      </c>
      <c r="C609" s="247" t="s">
        <v>1168</v>
      </c>
      <c r="D609" s="60">
        <f t="shared" ref="D609:E609" si="156">SUM(D610:D615)</f>
        <v>0</v>
      </c>
      <c r="E609" s="60">
        <f t="shared" si="156"/>
        <v>0</v>
      </c>
      <c r="F609" s="45" t="str">
        <f t="shared" si="109"/>
        <v>-</v>
      </c>
    </row>
    <row r="610" spans="1:6" ht="24">
      <c r="A610" s="63">
        <v>5443</v>
      </c>
      <c r="B610" s="64" t="s">
        <v>1169</v>
      </c>
      <c r="C610" s="247" t="s">
        <v>1170</v>
      </c>
      <c r="D610" s="194">
        <v>0</v>
      </c>
      <c r="E610" s="194"/>
      <c r="F610" s="45" t="str">
        <f t="shared" si="109"/>
        <v>-</v>
      </c>
    </row>
    <row r="611" spans="1:6" ht="24">
      <c r="A611" s="63">
        <v>5444</v>
      </c>
      <c r="B611" s="183" t="s">
        <v>1171</v>
      </c>
      <c r="C611" s="247" t="s">
        <v>1172</v>
      </c>
      <c r="D611" s="194">
        <v>0</v>
      </c>
      <c r="E611" s="194"/>
      <c r="F611" s="45" t="str">
        <f t="shared" si="109"/>
        <v>-</v>
      </c>
    </row>
    <row r="612" spans="1:6" ht="24">
      <c r="A612" s="251">
        <v>5445</v>
      </c>
      <c r="B612" s="64" t="s">
        <v>1173</v>
      </c>
      <c r="C612" s="252" t="s">
        <v>1174</v>
      </c>
      <c r="D612" s="194">
        <v>0</v>
      </c>
      <c r="E612" s="194"/>
      <c r="F612" s="45" t="str">
        <f t="shared" si="109"/>
        <v>-</v>
      </c>
    </row>
    <row r="613" spans="1:6" ht="12.75" customHeight="1">
      <c r="A613" s="63">
        <v>5446</v>
      </c>
      <c r="B613" s="64" t="s">
        <v>1175</v>
      </c>
      <c r="C613" s="247" t="s">
        <v>1176</v>
      </c>
      <c r="D613" s="194">
        <v>0</v>
      </c>
      <c r="E613" s="194"/>
      <c r="F613" s="45" t="str">
        <f t="shared" si="109"/>
        <v>-</v>
      </c>
    </row>
    <row r="614" spans="1:6" ht="12.75" customHeight="1">
      <c r="A614" s="63">
        <v>5447</v>
      </c>
      <c r="B614" s="64" t="s">
        <v>1177</v>
      </c>
      <c r="C614" s="247" t="s">
        <v>1178</v>
      </c>
      <c r="D614" s="194">
        <v>0</v>
      </c>
      <c r="E614" s="194"/>
      <c r="F614" s="45" t="str">
        <f t="shared" si="109"/>
        <v>-</v>
      </c>
    </row>
    <row r="615" spans="1:6" ht="24">
      <c r="A615" s="63">
        <v>5448</v>
      </c>
      <c r="B615" s="64" t="s">
        <v>1179</v>
      </c>
      <c r="C615" s="247" t="s">
        <v>1180</v>
      </c>
      <c r="D615" s="194">
        <v>0</v>
      </c>
      <c r="E615" s="194"/>
      <c r="F615" s="45" t="str">
        <f t="shared" si="109"/>
        <v>-</v>
      </c>
    </row>
    <row r="616" spans="1:6" ht="24">
      <c r="A616" s="63">
        <v>545</v>
      </c>
      <c r="B616" s="64" t="s">
        <v>1181</v>
      </c>
      <c r="C616" s="247" t="s">
        <v>1182</v>
      </c>
      <c r="D616" s="60">
        <f t="shared" ref="D616:E616" si="157">SUM(D617:D620)</f>
        <v>0</v>
      </c>
      <c r="E616" s="60">
        <f t="shared" si="157"/>
        <v>0</v>
      </c>
      <c r="F616" s="45" t="str">
        <f t="shared" si="109"/>
        <v>-</v>
      </c>
    </row>
    <row r="617" spans="1:6" ht="24">
      <c r="A617" s="63">
        <v>5453</v>
      </c>
      <c r="B617" s="183" t="s">
        <v>1183</v>
      </c>
      <c r="C617" s="247" t="s">
        <v>1184</v>
      </c>
      <c r="D617" s="194">
        <v>0</v>
      </c>
      <c r="E617" s="194"/>
      <c r="F617" s="45" t="str">
        <f t="shared" si="109"/>
        <v>-</v>
      </c>
    </row>
    <row r="618" spans="1:6" ht="12.75" customHeight="1">
      <c r="A618" s="63">
        <v>5454</v>
      </c>
      <c r="B618" s="64" t="s">
        <v>1185</v>
      </c>
      <c r="C618" s="247" t="s">
        <v>1186</v>
      </c>
      <c r="D618" s="194">
        <v>0</v>
      </c>
      <c r="E618" s="194"/>
      <c r="F618" s="45" t="str">
        <f t="shared" si="109"/>
        <v>-</v>
      </c>
    </row>
    <row r="619" spans="1:6" ht="12.75" customHeight="1">
      <c r="A619" s="63">
        <v>5455</v>
      </c>
      <c r="B619" s="64" t="s">
        <v>1187</v>
      </c>
      <c r="C619" s="247" t="s">
        <v>1188</v>
      </c>
      <c r="D619" s="194">
        <v>0</v>
      </c>
      <c r="E619" s="194"/>
      <c r="F619" s="45" t="str">
        <f t="shared" si="109"/>
        <v>-</v>
      </c>
    </row>
    <row r="620" spans="1:6" ht="12.75" customHeight="1">
      <c r="A620" s="63">
        <v>5456</v>
      </c>
      <c r="B620" s="64" t="s">
        <v>1189</v>
      </c>
      <c r="C620" s="247" t="s">
        <v>1190</v>
      </c>
      <c r="D620" s="194">
        <v>0</v>
      </c>
      <c r="E620" s="194"/>
      <c r="F620" s="45" t="str">
        <f t="shared" si="109"/>
        <v>-</v>
      </c>
    </row>
    <row r="621" spans="1:6" ht="24">
      <c r="A621" s="63">
        <v>547</v>
      </c>
      <c r="B621" s="64" t="s">
        <v>1191</v>
      </c>
      <c r="C621" s="247" t="s">
        <v>1192</v>
      </c>
      <c r="D621" s="60">
        <f t="shared" ref="D621:E621" si="158">SUM(D622:D628)</f>
        <v>0</v>
      </c>
      <c r="E621" s="60">
        <f t="shared" si="158"/>
        <v>0</v>
      </c>
      <c r="F621" s="45" t="str">
        <f t="shared" si="109"/>
        <v>-</v>
      </c>
    </row>
    <row r="622" spans="1:6" ht="12.75" customHeight="1">
      <c r="A622" s="63">
        <v>5471</v>
      </c>
      <c r="B622" s="64" t="s">
        <v>1193</v>
      </c>
      <c r="C622" s="247" t="s">
        <v>1194</v>
      </c>
      <c r="D622" s="194">
        <v>0</v>
      </c>
      <c r="E622" s="194"/>
      <c r="F622" s="45" t="str">
        <f t="shared" si="109"/>
        <v>-</v>
      </c>
    </row>
    <row r="623" spans="1:6" ht="12.75" customHeight="1">
      <c r="A623" s="63">
        <v>5472</v>
      </c>
      <c r="B623" s="64" t="s">
        <v>1195</v>
      </c>
      <c r="C623" s="247" t="s">
        <v>1196</v>
      </c>
      <c r="D623" s="194">
        <v>0</v>
      </c>
      <c r="E623" s="194"/>
      <c r="F623" s="45" t="str">
        <f t="shared" si="109"/>
        <v>-</v>
      </c>
    </row>
    <row r="624" spans="1:6" ht="12.75" customHeight="1">
      <c r="A624" s="63">
        <v>5473</v>
      </c>
      <c r="B624" s="64" t="s">
        <v>1197</v>
      </c>
      <c r="C624" s="247" t="s">
        <v>1198</v>
      </c>
      <c r="D624" s="194">
        <v>0</v>
      </c>
      <c r="E624" s="194"/>
      <c r="F624" s="45" t="str">
        <f t="shared" si="109"/>
        <v>-</v>
      </c>
    </row>
    <row r="625" spans="1:6" ht="12.75" customHeight="1">
      <c r="A625" s="63">
        <v>5474</v>
      </c>
      <c r="B625" s="64" t="s">
        <v>1199</v>
      </c>
      <c r="C625" s="247" t="s">
        <v>1200</v>
      </c>
      <c r="D625" s="194">
        <v>0</v>
      </c>
      <c r="E625" s="194"/>
      <c r="F625" s="45" t="str">
        <f t="shared" si="109"/>
        <v>-</v>
      </c>
    </row>
    <row r="626" spans="1:6" ht="12.75" customHeight="1">
      <c r="A626" s="63">
        <v>5475</v>
      </c>
      <c r="B626" s="64" t="s">
        <v>1201</v>
      </c>
      <c r="C626" s="247" t="s">
        <v>1202</v>
      </c>
      <c r="D626" s="194">
        <v>0</v>
      </c>
      <c r="E626" s="194"/>
      <c r="F626" s="45" t="str">
        <f t="shared" si="109"/>
        <v>-</v>
      </c>
    </row>
    <row r="627" spans="1:6" ht="24">
      <c r="A627" s="63">
        <v>5476</v>
      </c>
      <c r="B627" s="64" t="s">
        <v>1203</v>
      </c>
      <c r="C627" s="247" t="s">
        <v>1204</v>
      </c>
      <c r="D627" s="194">
        <v>0</v>
      </c>
      <c r="E627" s="194"/>
      <c r="F627" s="45" t="str">
        <f t="shared" si="109"/>
        <v>-</v>
      </c>
    </row>
    <row r="628" spans="1:6" ht="24">
      <c r="A628" s="70">
        <v>5477</v>
      </c>
      <c r="B628" s="65" t="s">
        <v>1205</v>
      </c>
      <c r="C628" s="278" t="s">
        <v>1206</v>
      </c>
      <c r="D628" s="192">
        <v>0</v>
      </c>
      <c r="E628" s="192"/>
      <c r="F628" s="71" t="str">
        <f t="shared" si="109"/>
        <v>-</v>
      </c>
    </row>
    <row r="629" spans="1:6" ht="24">
      <c r="A629" s="63">
        <v>55</v>
      </c>
      <c r="B629" s="65" t="s">
        <v>1207</v>
      </c>
      <c r="C629" s="247" t="s">
        <v>1208</v>
      </c>
      <c r="D629" s="60">
        <f t="shared" ref="D629:E629" si="159">D630+D633+D636</f>
        <v>0</v>
      </c>
      <c r="E629" s="60">
        <f t="shared" si="159"/>
        <v>0</v>
      </c>
      <c r="F629" s="45" t="str">
        <f t="shared" si="109"/>
        <v>-</v>
      </c>
    </row>
    <row r="630" spans="1:6" ht="12.75" customHeight="1">
      <c r="A630" s="63">
        <v>551</v>
      </c>
      <c r="B630" s="64" t="s">
        <v>1209</v>
      </c>
      <c r="C630" s="247" t="s">
        <v>1210</v>
      </c>
      <c r="D630" s="60">
        <f t="shared" ref="D630:E630" si="160">SUM(D631:D632)</f>
        <v>0</v>
      </c>
      <c r="E630" s="60">
        <f t="shared" si="160"/>
        <v>0</v>
      </c>
      <c r="F630" s="45" t="str">
        <f t="shared" si="109"/>
        <v>-</v>
      </c>
    </row>
    <row r="631" spans="1:6" ht="12.75" customHeight="1">
      <c r="A631" s="63">
        <v>5511</v>
      </c>
      <c r="B631" s="64" t="s">
        <v>1211</v>
      </c>
      <c r="C631" s="247" t="s">
        <v>1212</v>
      </c>
      <c r="D631" s="194">
        <v>0</v>
      </c>
      <c r="E631" s="194"/>
      <c r="F631" s="45" t="str">
        <f t="shared" si="109"/>
        <v>-</v>
      </c>
    </row>
    <row r="632" spans="1:6" ht="12.75" customHeight="1">
      <c r="A632" s="63">
        <v>5512</v>
      </c>
      <c r="B632" s="64" t="s">
        <v>1213</v>
      </c>
      <c r="C632" s="247" t="s">
        <v>1214</v>
      </c>
      <c r="D632" s="194">
        <v>0</v>
      </c>
      <c r="E632" s="194"/>
      <c r="F632" s="45" t="str">
        <f t="shared" si="109"/>
        <v>-</v>
      </c>
    </row>
    <row r="633" spans="1:6" ht="12.75" customHeight="1">
      <c r="A633" s="63">
        <v>552</v>
      </c>
      <c r="B633" s="64" t="s">
        <v>1215</v>
      </c>
      <c r="C633" s="247" t="s">
        <v>1216</v>
      </c>
      <c r="D633" s="60">
        <f t="shared" ref="D633:E633" si="161">SUM(D634:D635)</f>
        <v>0</v>
      </c>
      <c r="E633" s="60">
        <f t="shared" si="161"/>
        <v>0</v>
      </c>
      <c r="F633" s="45" t="str">
        <f t="shared" si="109"/>
        <v>-</v>
      </c>
    </row>
    <row r="634" spans="1:6" ht="12.75" customHeight="1">
      <c r="A634" s="63">
        <v>5521</v>
      </c>
      <c r="B634" s="64" t="s">
        <v>1217</v>
      </c>
      <c r="C634" s="247" t="s">
        <v>1218</v>
      </c>
      <c r="D634" s="194">
        <v>0</v>
      </c>
      <c r="E634" s="194"/>
      <c r="F634" s="45" t="str">
        <f t="shared" si="109"/>
        <v>-</v>
      </c>
    </row>
    <row r="635" spans="1:6" ht="12.75" customHeight="1">
      <c r="A635" s="63">
        <v>5522</v>
      </c>
      <c r="B635" s="64" t="s">
        <v>1219</v>
      </c>
      <c r="C635" s="247" t="s">
        <v>1220</v>
      </c>
      <c r="D635" s="194">
        <v>0</v>
      </c>
      <c r="E635" s="194"/>
      <c r="F635" s="45" t="str">
        <f t="shared" si="109"/>
        <v>-</v>
      </c>
    </row>
    <row r="636" spans="1:6" ht="24">
      <c r="A636" s="63">
        <v>553</v>
      </c>
      <c r="B636" s="64" t="s">
        <v>1221</v>
      </c>
      <c r="C636" s="247" t="s">
        <v>1222</v>
      </c>
      <c r="D636" s="60">
        <f t="shared" ref="D636:E636" si="162">SUM(D637:D638)</f>
        <v>0</v>
      </c>
      <c r="E636" s="60">
        <f t="shared" si="162"/>
        <v>0</v>
      </c>
      <c r="F636" s="45" t="str">
        <f t="shared" si="109"/>
        <v>-</v>
      </c>
    </row>
    <row r="637" spans="1:6" ht="12.75" customHeight="1">
      <c r="A637" s="63">
        <v>5531</v>
      </c>
      <c r="B637" s="183" t="s">
        <v>1223</v>
      </c>
      <c r="C637" s="247" t="s">
        <v>1224</v>
      </c>
      <c r="D637" s="194">
        <v>0</v>
      </c>
      <c r="E637" s="194"/>
      <c r="F637" s="45" t="str">
        <f t="shared" si="109"/>
        <v>-</v>
      </c>
    </row>
    <row r="638" spans="1:6" ht="12.75" customHeight="1">
      <c r="A638" s="63">
        <v>5532</v>
      </c>
      <c r="B638" s="64" t="s">
        <v>1225</v>
      </c>
      <c r="C638" s="247" t="s">
        <v>1226</v>
      </c>
      <c r="D638" s="194">
        <v>0</v>
      </c>
      <c r="E638" s="194"/>
      <c r="F638" s="45" t="str">
        <f t="shared" si="109"/>
        <v>-</v>
      </c>
    </row>
    <row r="639" spans="1:6" ht="12.75" customHeight="1">
      <c r="A639" s="63" t="s">
        <v>581</v>
      </c>
      <c r="B639" s="64" t="s">
        <v>1227</v>
      </c>
      <c r="C639" s="247" t="s">
        <v>1228</v>
      </c>
      <c r="D639" s="60">
        <f>IF(D430-D535&gt;=0,D430-D535,0)</f>
        <v>0</v>
      </c>
      <c r="E639" s="60">
        <f>IF(E430-E535&gt;=0,E430-E535,0)</f>
        <v>0</v>
      </c>
      <c r="F639" s="45" t="str">
        <f t="shared" si="109"/>
        <v>-</v>
      </c>
    </row>
    <row r="640" spans="1:6" ht="12.75" customHeight="1">
      <c r="A640" s="63" t="s">
        <v>581</v>
      </c>
      <c r="B640" s="64" t="s">
        <v>1229</v>
      </c>
      <c r="C640" s="247" t="s">
        <v>1230</v>
      </c>
      <c r="D640" s="60">
        <f>IF(D535-D430&gt;=0,D535-D430,0)</f>
        <v>0</v>
      </c>
      <c r="E640" s="60">
        <f>IF(E535-E430&gt;=0,E535-E430,0)</f>
        <v>0</v>
      </c>
      <c r="F640" s="45" t="str">
        <f t="shared" si="109"/>
        <v>-</v>
      </c>
    </row>
    <row r="641" spans="1:6" ht="12.75" customHeight="1">
      <c r="A641" s="63">
        <v>92213</v>
      </c>
      <c r="B641" s="64" t="s">
        <v>1231</v>
      </c>
      <c r="C641" s="247" t="s">
        <v>1232</v>
      </c>
      <c r="D641" s="194">
        <v>0</v>
      </c>
      <c r="E641" s="194">
        <v>0</v>
      </c>
      <c r="F641" s="45" t="str">
        <f t="shared" si="109"/>
        <v>-</v>
      </c>
    </row>
    <row r="642" spans="1:6" ht="12.75" customHeight="1">
      <c r="A642" s="63">
        <v>92223</v>
      </c>
      <c r="B642" s="64" t="s">
        <v>1233</v>
      </c>
      <c r="C642" s="247" t="s">
        <v>1234</v>
      </c>
      <c r="D642" s="194">
        <v>0</v>
      </c>
      <c r="E642" s="194">
        <v>0</v>
      </c>
      <c r="F642" s="45" t="str">
        <f t="shared" si="109"/>
        <v>-</v>
      </c>
    </row>
    <row r="643" spans="1:6" ht="12.75" customHeight="1">
      <c r="A643" s="63" t="s">
        <v>581</v>
      </c>
      <c r="B643" s="64" t="s">
        <v>1235</v>
      </c>
      <c r="C643" s="247" t="s">
        <v>1236</v>
      </c>
      <c r="D643" s="60">
        <f>D422+D430</f>
        <v>1051755.8500000001</v>
      </c>
      <c r="E643" s="60">
        <f>E422+E430</f>
        <v>1115955.06</v>
      </c>
      <c r="F643" s="45">
        <f t="shared" si="109"/>
        <v>106.10400312962366</v>
      </c>
    </row>
    <row r="644" spans="1:6" ht="12.75" customHeight="1">
      <c r="A644" s="63" t="s">
        <v>581</v>
      </c>
      <c r="B644" s="64" t="s">
        <v>1237</v>
      </c>
      <c r="C644" s="247" t="s">
        <v>1238</v>
      </c>
      <c r="D644" s="60">
        <f>D423+D535</f>
        <v>1060784.2899999998</v>
      </c>
      <c r="E644" s="60">
        <f>E423+E535</f>
        <v>1195033.3699999999</v>
      </c>
      <c r="F644" s="45">
        <f t="shared" si="109"/>
        <v>112.65564368416506</v>
      </c>
    </row>
    <row r="645" spans="1:6" ht="12.75" customHeight="1">
      <c r="A645" s="63" t="s">
        <v>581</v>
      </c>
      <c r="B645" s="64" t="s">
        <v>1239</v>
      </c>
      <c r="C645" s="247" t="s">
        <v>1240</v>
      </c>
      <c r="D645" s="60">
        <f t="shared" ref="D645:E645" si="163">IF(D643&gt;=D644,D643-D644,0)</f>
        <v>0</v>
      </c>
      <c r="E645" s="60">
        <f t="shared" si="163"/>
        <v>0</v>
      </c>
      <c r="F645" s="45" t="str">
        <f t="shared" si="109"/>
        <v>-</v>
      </c>
    </row>
    <row r="646" spans="1:6" ht="12.75" customHeight="1">
      <c r="A646" s="63" t="s">
        <v>581</v>
      </c>
      <c r="B646" s="64" t="s">
        <v>1241</v>
      </c>
      <c r="C646" s="247" t="s">
        <v>1242</v>
      </c>
      <c r="D646" s="60">
        <f t="shared" ref="D646:E646" si="164">IF(D644&gt;=D643,D644-D643,0)</f>
        <v>9028.4399999997113</v>
      </c>
      <c r="E646" s="60">
        <f t="shared" si="164"/>
        <v>79078.309999999823</v>
      </c>
      <c r="F646" s="45">
        <f t="shared" si="109"/>
        <v>875.88010774842996</v>
      </c>
    </row>
    <row r="647" spans="1:6" ht="24">
      <c r="A647" s="251" t="s">
        <v>1243</v>
      </c>
      <c r="B647" s="64" t="s">
        <v>1244</v>
      </c>
      <c r="C647" s="252" t="s">
        <v>1243</v>
      </c>
      <c r="D647" s="60">
        <f>IF(D426-D427+D641-D642&gt;=0,D426-D427+D641-D642,0)</f>
        <v>11336.86</v>
      </c>
      <c r="E647" s="60">
        <f>IF(E426-E427+E641-E642&gt;=0,E426-E427+E641-E642,0)</f>
        <v>2308.42</v>
      </c>
      <c r="F647" s="45">
        <f t="shared" si="109"/>
        <v>20.362075565897435</v>
      </c>
    </row>
    <row r="648" spans="1:6" ht="24">
      <c r="A648" s="251" t="s">
        <v>1245</v>
      </c>
      <c r="B648" s="64" t="s">
        <v>1246</v>
      </c>
      <c r="C648" s="252" t="s">
        <v>1245</v>
      </c>
      <c r="D648" s="60">
        <f>IF(D427-D426+D642-D641&gt;=0,D427-D426+D642-D641,0)</f>
        <v>0</v>
      </c>
      <c r="E648" s="60">
        <f>IF(E427-E426+E642-E641&gt;=0,E427-E426+E642-E641,0)</f>
        <v>0</v>
      </c>
      <c r="F648" s="45" t="str">
        <f t="shared" si="109"/>
        <v>-</v>
      </c>
    </row>
    <row r="649" spans="1:6" ht="24">
      <c r="A649" s="63" t="s">
        <v>581</v>
      </c>
      <c r="B649" s="64" t="s">
        <v>1247</v>
      </c>
      <c r="C649" s="247" t="s">
        <v>1248</v>
      </c>
      <c r="D649" s="60">
        <f t="shared" ref="D649:E649" si="165">IF(D645+D647-D646-D648&gt;=0,D645+D647-D646-D648,0)</f>
        <v>2308.4200000002893</v>
      </c>
      <c r="E649" s="60">
        <f t="shared" si="165"/>
        <v>0</v>
      </c>
      <c r="F649" s="45">
        <f t="shared" si="109"/>
        <v>0</v>
      </c>
    </row>
    <row r="650" spans="1:6" ht="24">
      <c r="A650" s="63" t="s">
        <v>581</v>
      </c>
      <c r="B650" s="64" t="s">
        <v>1249</v>
      </c>
      <c r="C650" s="247" t="s">
        <v>1250</v>
      </c>
      <c r="D650" s="60">
        <f t="shared" ref="D650:E650" si="166">IF(D646+D648-D645-D647&gt;=0,D646+D648-D645-D647,0)</f>
        <v>0</v>
      </c>
      <c r="E650" s="60">
        <f t="shared" si="166"/>
        <v>76769.889999999825</v>
      </c>
      <c r="F650" s="45" t="str">
        <f t="shared" si="109"/>
        <v>-</v>
      </c>
    </row>
    <row r="651" spans="1:6" ht="24">
      <c r="A651" s="249" t="s">
        <v>1251</v>
      </c>
      <c r="B651" s="184" t="s">
        <v>1252</v>
      </c>
      <c r="C651" s="250" t="s">
        <v>1251</v>
      </c>
      <c r="D651" s="196">
        <v>72170.31</v>
      </c>
      <c r="E651" s="196"/>
      <c r="F651" s="61">
        <f t="shared" si="109"/>
        <v>0</v>
      </c>
    </row>
    <row r="652" spans="1:6" s="55" customFormat="1" ht="20.100000000000001" customHeight="1">
      <c r="A652" s="372" t="s">
        <v>1253</v>
      </c>
      <c r="B652" s="373"/>
      <c r="C652" s="171"/>
      <c r="D652" s="43"/>
      <c r="E652" s="43"/>
      <c r="F652" s="44"/>
    </row>
    <row r="653" spans="1:6" ht="12.75" customHeight="1">
      <c r="A653" s="63">
        <v>11</v>
      </c>
      <c r="B653" s="64" t="s">
        <v>1254</v>
      </c>
      <c r="C653" s="247" t="s">
        <v>1255</v>
      </c>
      <c r="D653" s="194">
        <v>22192.29</v>
      </c>
      <c r="E653" s="194">
        <v>7202.05</v>
      </c>
      <c r="F653" s="45">
        <f t="shared" ref="F653:F740" si="167">IF(D653&lt;&gt;0,IF(E653/D653&gt;=100,"&gt;&gt;100",E653/D653*100),"-")</f>
        <v>32.452937484144265</v>
      </c>
    </row>
    <row r="654" spans="1:6" ht="12.75" customHeight="1">
      <c r="A654" s="63" t="s">
        <v>1256</v>
      </c>
      <c r="B654" s="64" t="s">
        <v>1257</v>
      </c>
      <c r="C654" s="247" t="s">
        <v>1256</v>
      </c>
      <c r="D654" s="194">
        <v>178782.58</v>
      </c>
      <c r="E654" s="194">
        <v>139373.6</v>
      </c>
      <c r="F654" s="45">
        <f t="shared" si="167"/>
        <v>77.957035858862767</v>
      </c>
    </row>
    <row r="655" spans="1:6" ht="12.75" customHeight="1">
      <c r="A655" s="63" t="s">
        <v>1258</v>
      </c>
      <c r="B655" s="64" t="s">
        <v>1259</v>
      </c>
      <c r="C655" s="247" t="s">
        <v>1258</v>
      </c>
      <c r="D655" s="194">
        <v>193772.82</v>
      </c>
      <c r="E655" s="194">
        <v>146575.65</v>
      </c>
      <c r="F655" s="45">
        <f t="shared" si="167"/>
        <v>75.643039101149483</v>
      </c>
    </row>
    <row r="656" spans="1:6" ht="24">
      <c r="A656" s="63">
        <v>11</v>
      </c>
      <c r="B656" s="64" t="s">
        <v>1260</v>
      </c>
      <c r="C656" s="247" t="s">
        <v>1261</v>
      </c>
      <c r="D656" s="60">
        <f t="shared" ref="D656:E656" si="168">+D653+D654-D655</f>
        <v>7202.0499999999884</v>
      </c>
      <c r="E656" s="60">
        <f t="shared" si="168"/>
        <v>0</v>
      </c>
      <c r="F656" s="45">
        <f t="shared" si="167"/>
        <v>0</v>
      </c>
    </row>
    <row r="657" spans="1:6" ht="24">
      <c r="A657" s="63" t="s">
        <v>581</v>
      </c>
      <c r="B657" s="64" t="s">
        <v>1262</v>
      </c>
      <c r="C657" s="247" t="s">
        <v>1263</v>
      </c>
      <c r="D657" s="253">
        <v>0</v>
      </c>
      <c r="E657" s="253"/>
      <c r="F657" s="45" t="str">
        <f t="shared" si="167"/>
        <v>-</v>
      </c>
    </row>
    <row r="658" spans="1:6" ht="24">
      <c r="A658" s="63" t="s">
        <v>581</v>
      </c>
      <c r="B658" s="64" t="s">
        <v>1264</v>
      </c>
      <c r="C658" s="247" t="s">
        <v>1265</v>
      </c>
      <c r="D658" s="253">
        <v>35</v>
      </c>
      <c r="E658" s="253">
        <v>38</v>
      </c>
      <c r="F658" s="45">
        <f t="shared" si="167"/>
        <v>108.57142857142857</v>
      </c>
    </row>
    <row r="659" spans="1:6" ht="12.75" customHeight="1">
      <c r="A659" s="63" t="s">
        <v>581</v>
      </c>
      <c r="B659" s="64" t="s">
        <v>1266</v>
      </c>
      <c r="C659" s="247" t="s">
        <v>1267</v>
      </c>
      <c r="D659" s="253">
        <v>0</v>
      </c>
      <c r="E659" s="253"/>
      <c r="F659" s="45" t="str">
        <f t="shared" si="167"/>
        <v>-</v>
      </c>
    </row>
    <row r="660" spans="1:6" ht="12.75" customHeight="1">
      <c r="A660" s="63" t="s">
        <v>581</v>
      </c>
      <c r="B660" s="64" t="s">
        <v>1268</v>
      </c>
      <c r="C660" s="247" t="s">
        <v>1269</v>
      </c>
      <c r="D660" s="253">
        <v>26</v>
      </c>
      <c r="E660" s="253">
        <v>31</v>
      </c>
      <c r="F660" s="45">
        <f t="shared" si="167"/>
        <v>119.23076923076923</v>
      </c>
    </row>
    <row r="661" spans="1:6" ht="24">
      <c r="A661" s="63" t="s">
        <v>1270</v>
      </c>
      <c r="B661" s="64" t="s">
        <v>1271</v>
      </c>
      <c r="C661" s="247" t="s">
        <v>1272</v>
      </c>
      <c r="D661" s="194">
        <v>0</v>
      </c>
      <c r="E661" s="194"/>
      <c r="F661" s="45" t="str">
        <f t="shared" si="167"/>
        <v>-</v>
      </c>
    </row>
    <row r="662" spans="1:6" ht="12.75" customHeight="1">
      <c r="A662" s="70">
        <v>61315</v>
      </c>
      <c r="B662" s="65" t="s">
        <v>1273</v>
      </c>
      <c r="C662" s="278" t="s">
        <v>1274</v>
      </c>
      <c r="D662" s="192">
        <v>0</v>
      </c>
      <c r="E662" s="192"/>
      <c r="F662" s="71" t="str">
        <f t="shared" si="167"/>
        <v>-</v>
      </c>
    </row>
    <row r="663" spans="1:6" ht="12.75" customHeight="1">
      <c r="A663" s="70">
        <v>61316</v>
      </c>
      <c r="B663" s="65" t="s">
        <v>1275</v>
      </c>
      <c r="C663" s="277" t="s">
        <v>1276</v>
      </c>
      <c r="D663" s="192"/>
      <c r="E663" s="192"/>
      <c r="F663" s="71" t="str">
        <f t="shared" si="167"/>
        <v>-</v>
      </c>
    </row>
    <row r="664" spans="1:6" ht="12.75" customHeight="1">
      <c r="A664" s="70" t="s">
        <v>1277</v>
      </c>
      <c r="B664" s="65" t="s">
        <v>1278</v>
      </c>
      <c r="C664" s="277" t="s">
        <v>1277</v>
      </c>
      <c r="D664" s="192"/>
      <c r="E664" s="192"/>
      <c r="F664" s="71" t="str">
        <f t="shared" si="167"/>
        <v>-</v>
      </c>
    </row>
    <row r="665" spans="1:6" ht="12.75" customHeight="1">
      <c r="A665" s="70">
        <v>61451</v>
      </c>
      <c r="B665" s="65" t="s">
        <v>1279</v>
      </c>
      <c r="C665" s="278" t="s">
        <v>1280</v>
      </c>
      <c r="D665" s="192">
        <v>0</v>
      </c>
      <c r="E665" s="192"/>
      <c r="F665" s="71" t="str">
        <f t="shared" si="167"/>
        <v>-</v>
      </c>
    </row>
    <row r="666" spans="1:6" ht="12.75" customHeight="1">
      <c r="A666" s="70" t="s">
        <v>1281</v>
      </c>
      <c r="B666" s="65" t="s">
        <v>1282</v>
      </c>
      <c r="C666" s="277" t="s">
        <v>1281</v>
      </c>
      <c r="D666" s="192"/>
      <c r="E666" s="192"/>
      <c r="F666" s="71" t="str">
        <f t="shared" si="167"/>
        <v>-</v>
      </c>
    </row>
    <row r="667" spans="1:6" ht="12.75" customHeight="1">
      <c r="A667" s="70">
        <v>61453</v>
      </c>
      <c r="B667" s="65" t="s">
        <v>1283</v>
      </c>
      <c r="C667" s="278" t="s">
        <v>1284</v>
      </c>
      <c r="D667" s="192">
        <v>0</v>
      </c>
      <c r="E667" s="192"/>
      <c r="F667" s="71" t="str">
        <f t="shared" si="167"/>
        <v>-</v>
      </c>
    </row>
    <row r="668" spans="1:6" ht="12.75" customHeight="1">
      <c r="A668" s="70" t="s">
        <v>1285</v>
      </c>
      <c r="B668" s="65" t="s">
        <v>1286</v>
      </c>
      <c r="C668" s="277" t="s">
        <v>1285</v>
      </c>
      <c r="D668" s="192"/>
      <c r="E668" s="192"/>
      <c r="F668" s="71" t="str">
        <f t="shared" si="167"/>
        <v>-</v>
      </c>
    </row>
    <row r="669" spans="1:6" ht="12.75" customHeight="1">
      <c r="A669" s="63">
        <v>63311</v>
      </c>
      <c r="B669" s="64" t="s">
        <v>1287</v>
      </c>
      <c r="C669" s="247" t="s">
        <v>1288</v>
      </c>
      <c r="D669" s="194">
        <v>0</v>
      </c>
      <c r="E669" s="194"/>
      <c r="F669" s="45" t="str">
        <f t="shared" si="167"/>
        <v>-</v>
      </c>
    </row>
    <row r="670" spans="1:6" ht="12.75" customHeight="1">
      <c r="A670" s="63">
        <v>63312</v>
      </c>
      <c r="B670" s="64" t="s">
        <v>1289</v>
      </c>
      <c r="C670" s="247" t="s">
        <v>1290</v>
      </c>
      <c r="D670" s="194">
        <v>0</v>
      </c>
      <c r="E670" s="194"/>
      <c r="F670" s="45" t="str">
        <f t="shared" si="167"/>
        <v>-</v>
      </c>
    </row>
    <row r="671" spans="1:6" ht="12.75" customHeight="1">
      <c r="A671" s="63">
        <v>63313</v>
      </c>
      <c r="B671" s="64" t="s">
        <v>1291</v>
      </c>
      <c r="C671" s="247" t="s">
        <v>1292</v>
      </c>
      <c r="D671" s="194">
        <v>0</v>
      </c>
      <c r="E671" s="194"/>
      <c r="F671" s="45" t="str">
        <f t="shared" si="167"/>
        <v>-</v>
      </c>
    </row>
    <row r="672" spans="1:6" ht="12.75" customHeight="1">
      <c r="A672" s="63">
        <v>63314</v>
      </c>
      <c r="B672" s="64" t="s">
        <v>1293</v>
      </c>
      <c r="C672" s="247" t="s">
        <v>1294</v>
      </c>
      <c r="D672" s="194">
        <v>0</v>
      </c>
      <c r="E672" s="194"/>
      <c r="F672" s="45" t="str">
        <f t="shared" si="167"/>
        <v>-</v>
      </c>
    </row>
    <row r="673" spans="1:6" ht="12.75" customHeight="1">
      <c r="A673" s="63">
        <v>63321</v>
      </c>
      <c r="B673" s="64" t="s">
        <v>1295</v>
      </c>
      <c r="C673" s="247" t="s">
        <v>1296</v>
      </c>
      <c r="D673" s="194">
        <v>0</v>
      </c>
      <c r="E673" s="194"/>
      <c r="F673" s="45" t="str">
        <f t="shared" si="167"/>
        <v>-</v>
      </c>
    </row>
    <row r="674" spans="1:6" ht="12.75" customHeight="1">
      <c r="A674" s="63">
        <v>63322</v>
      </c>
      <c r="B674" s="64" t="s">
        <v>1297</v>
      </c>
      <c r="C674" s="247" t="s">
        <v>1298</v>
      </c>
      <c r="D674" s="194">
        <v>0</v>
      </c>
      <c r="E674" s="194"/>
      <c r="F674" s="45" t="str">
        <f t="shared" si="167"/>
        <v>-</v>
      </c>
    </row>
    <row r="675" spans="1:6" ht="12.75" customHeight="1">
      <c r="A675" s="63">
        <v>63323</v>
      </c>
      <c r="B675" s="64" t="s">
        <v>1299</v>
      </c>
      <c r="C675" s="247" t="s">
        <v>1300</v>
      </c>
      <c r="D675" s="194">
        <v>0</v>
      </c>
      <c r="E675" s="194"/>
      <c r="F675" s="45" t="str">
        <f t="shared" si="167"/>
        <v>-</v>
      </c>
    </row>
    <row r="676" spans="1:6" ht="12.75" customHeight="1">
      <c r="A676" s="63">
        <v>63324</v>
      </c>
      <c r="B676" s="64" t="s">
        <v>1301</v>
      </c>
      <c r="C676" s="247" t="s">
        <v>1302</v>
      </c>
      <c r="D676" s="194">
        <v>0</v>
      </c>
      <c r="E676" s="194"/>
      <c r="F676" s="45" t="str">
        <f t="shared" si="167"/>
        <v>-</v>
      </c>
    </row>
    <row r="677" spans="1:6" ht="12.75" customHeight="1">
      <c r="A677" s="70">
        <v>63414</v>
      </c>
      <c r="B677" s="65" t="s">
        <v>1303</v>
      </c>
      <c r="C677" s="278" t="s">
        <v>1304</v>
      </c>
      <c r="D677" s="192">
        <v>0</v>
      </c>
      <c r="E677" s="192"/>
      <c r="F677" s="71" t="str">
        <f t="shared" si="167"/>
        <v>-</v>
      </c>
    </row>
    <row r="678" spans="1:6" ht="12.75" customHeight="1">
      <c r="A678" s="70">
        <v>63415</v>
      </c>
      <c r="B678" s="65" t="s">
        <v>1305</v>
      </c>
      <c r="C678" s="278" t="s">
        <v>1306</v>
      </c>
      <c r="D678" s="192">
        <v>0</v>
      </c>
      <c r="E678" s="192"/>
      <c r="F678" s="71" t="str">
        <f t="shared" si="167"/>
        <v>-</v>
      </c>
    </row>
    <row r="679" spans="1:6" ht="12">
      <c r="A679" s="70">
        <v>63416</v>
      </c>
      <c r="B679" s="182" t="s">
        <v>1307</v>
      </c>
      <c r="C679" s="278" t="s">
        <v>1308</v>
      </c>
      <c r="D679" s="192">
        <v>0</v>
      </c>
      <c r="E679" s="192"/>
      <c r="F679" s="71" t="str">
        <f t="shared" si="167"/>
        <v>-</v>
      </c>
    </row>
    <row r="680" spans="1:6" ht="12.75" customHeight="1">
      <c r="A680" s="70">
        <v>63424</v>
      </c>
      <c r="B680" s="65" t="s">
        <v>1309</v>
      </c>
      <c r="C680" s="278" t="s">
        <v>1310</v>
      </c>
      <c r="D680" s="192">
        <v>0</v>
      </c>
      <c r="E680" s="192"/>
      <c r="F680" s="71" t="str">
        <f t="shared" si="167"/>
        <v>-</v>
      </c>
    </row>
    <row r="681" spans="1:6" ht="12.75" customHeight="1">
      <c r="A681" s="70">
        <v>63425</v>
      </c>
      <c r="B681" s="65" t="s">
        <v>1311</v>
      </c>
      <c r="C681" s="278" t="s">
        <v>1312</v>
      </c>
      <c r="D681" s="192">
        <v>0</v>
      </c>
      <c r="E681" s="192"/>
      <c r="F681" s="71" t="str">
        <f t="shared" si="167"/>
        <v>-</v>
      </c>
    </row>
    <row r="682" spans="1:6" ht="12">
      <c r="A682" s="70">
        <v>63426</v>
      </c>
      <c r="B682" s="182" t="s">
        <v>1313</v>
      </c>
      <c r="C682" s="278" t="s">
        <v>1314</v>
      </c>
      <c r="D682" s="192">
        <v>0</v>
      </c>
      <c r="E682" s="192"/>
      <c r="F682" s="71" t="str">
        <f t="shared" si="167"/>
        <v>-</v>
      </c>
    </row>
    <row r="683" spans="1:6" ht="24">
      <c r="A683" s="70">
        <v>63612</v>
      </c>
      <c r="B683" s="182" t="s">
        <v>1315</v>
      </c>
      <c r="C683" s="278" t="s">
        <v>1316</v>
      </c>
      <c r="D683" s="192">
        <v>916136.4</v>
      </c>
      <c r="E683" s="192">
        <v>967360.63</v>
      </c>
      <c r="F683" s="71">
        <f t="shared" si="167"/>
        <v>105.59133225139836</v>
      </c>
    </row>
    <row r="684" spans="1:6" ht="24">
      <c r="A684" s="70">
        <v>63613</v>
      </c>
      <c r="B684" s="182" t="s">
        <v>1317</v>
      </c>
      <c r="C684" s="278" t="s">
        <v>1318</v>
      </c>
      <c r="D684" s="192">
        <v>21785.27</v>
      </c>
      <c r="E684" s="192">
        <v>16444.93</v>
      </c>
      <c r="F684" s="71">
        <f t="shared" si="167"/>
        <v>75.486464019036717</v>
      </c>
    </row>
    <row r="685" spans="1:6" ht="24">
      <c r="A685" s="63">
        <v>63622</v>
      </c>
      <c r="B685" s="244" t="s">
        <v>1319</v>
      </c>
      <c r="C685" s="247" t="s">
        <v>1320</v>
      </c>
      <c r="D685" s="194">
        <v>13292.99</v>
      </c>
      <c r="E685" s="194">
        <v>5676.2</v>
      </c>
      <c r="F685" s="45">
        <f t="shared" si="167"/>
        <v>42.700701648011467</v>
      </c>
    </row>
    <row r="686" spans="1:6" ht="24">
      <c r="A686" s="63">
        <v>63623</v>
      </c>
      <c r="B686" s="244" t="s">
        <v>1321</v>
      </c>
      <c r="C686" s="247" t="s">
        <v>1322</v>
      </c>
      <c r="D686" s="194">
        <v>0</v>
      </c>
      <c r="E686" s="194"/>
      <c r="F686" s="45" t="str">
        <f t="shared" si="167"/>
        <v>-</v>
      </c>
    </row>
    <row r="687" spans="1:6" ht="12.75" customHeight="1">
      <c r="A687" s="63">
        <v>63711</v>
      </c>
      <c r="B687" s="244" t="s">
        <v>1323</v>
      </c>
      <c r="C687" s="248">
        <v>63711</v>
      </c>
      <c r="D687" s="194">
        <v>0</v>
      </c>
      <c r="E687" s="194"/>
      <c r="F687" s="45" t="str">
        <f t="shared" si="167"/>
        <v>-</v>
      </c>
    </row>
    <row r="688" spans="1:6" ht="12.75" customHeight="1">
      <c r="A688" s="63">
        <v>63712</v>
      </c>
      <c r="B688" s="244" t="s">
        <v>1324</v>
      </c>
      <c r="C688" s="248">
        <v>63712</v>
      </c>
      <c r="D688" s="194">
        <v>0</v>
      </c>
      <c r="E688" s="194"/>
      <c r="F688" s="45" t="str">
        <f t="shared" si="167"/>
        <v>-</v>
      </c>
    </row>
    <row r="689" spans="1:6" ht="12.75" customHeight="1">
      <c r="A689" s="63">
        <v>63713</v>
      </c>
      <c r="B689" s="244" t="s">
        <v>1325</v>
      </c>
      <c r="C689" s="248">
        <v>63713</v>
      </c>
      <c r="D689" s="194">
        <v>0</v>
      </c>
      <c r="E689" s="194"/>
      <c r="F689" s="45" t="str">
        <f t="shared" si="167"/>
        <v>-</v>
      </c>
    </row>
    <row r="690" spans="1:6" ht="12.75" customHeight="1">
      <c r="A690" s="63">
        <v>63714</v>
      </c>
      <c r="B690" s="244" t="s">
        <v>1326</v>
      </c>
      <c r="C690" s="248">
        <v>63714</v>
      </c>
      <c r="D690" s="194">
        <v>0</v>
      </c>
      <c r="E690" s="194"/>
      <c r="F690" s="45" t="str">
        <f t="shared" si="167"/>
        <v>-</v>
      </c>
    </row>
    <row r="691" spans="1:6" ht="12.75" customHeight="1">
      <c r="A691" s="63">
        <v>63715</v>
      </c>
      <c r="B691" s="244" t="s">
        <v>1327</v>
      </c>
      <c r="C691" s="248">
        <v>63715</v>
      </c>
      <c r="D691" s="194">
        <v>0</v>
      </c>
      <c r="E691" s="194"/>
      <c r="F691" s="45" t="str">
        <f t="shared" si="167"/>
        <v>-</v>
      </c>
    </row>
    <row r="692" spans="1:6" ht="24">
      <c r="A692" s="70">
        <v>63716</v>
      </c>
      <c r="B692" s="182" t="s">
        <v>1328</v>
      </c>
      <c r="C692" s="277">
        <v>63716</v>
      </c>
      <c r="D692" s="192">
        <v>0</v>
      </c>
      <c r="E692" s="192"/>
      <c r="F692" s="71" t="str">
        <f t="shared" si="167"/>
        <v>-</v>
      </c>
    </row>
    <row r="693" spans="1:6" ht="24">
      <c r="A693" s="70">
        <v>63717</v>
      </c>
      <c r="B693" s="182" t="s">
        <v>1329</v>
      </c>
      <c r="C693" s="277">
        <v>63717</v>
      </c>
      <c r="D693" s="192">
        <v>0</v>
      </c>
      <c r="E693" s="192"/>
      <c r="F693" s="71" t="str">
        <f t="shared" si="167"/>
        <v>-</v>
      </c>
    </row>
    <row r="694" spans="1:6" ht="24">
      <c r="A694" s="70">
        <v>63721</v>
      </c>
      <c r="B694" s="182" t="s">
        <v>1330</v>
      </c>
      <c r="C694" s="277">
        <v>63721</v>
      </c>
      <c r="D694" s="192">
        <v>0</v>
      </c>
      <c r="E694" s="192"/>
      <c r="F694" s="71" t="str">
        <f t="shared" si="167"/>
        <v>-</v>
      </c>
    </row>
    <row r="695" spans="1:6" ht="24">
      <c r="A695" s="70">
        <v>63722</v>
      </c>
      <c r="B695" s="182" t="s">
        <v>1331</v>
      </c>
      <c r="C695" s="277">
        <v>63722</v>
      </c>
      <c r="D695" s="192">
        <v>0</v>
      </c>
      <c r="E695" s="192"/>
      <c r="F695" s="71" t="str">
        <f t="shared" si="167"/>
        <v>-</v>
      </c>
    </row>
    <row r="696" spans="1:6" ht="12.75" customHeight="1">
      <c r="A696" s="70">
        <v>63723</v>
      </c>
      <c r="B696" s="182" t="s">
        <v>1332</v>
      </c>
      <c r="C696" s="277">
        <v>63723</v>
      </c>
      <c r="D696" s="192">
        <v>0</v>
      </c>
      <c r="E696" s="192"/>
      <c r="F696" s="71" t="str">
        <f t="shared" si="167"/>
        <v>-</v>
      </c>
    </row>
    <row r="697" spans="1:6" ht="12.75" customHeight="1">
      <c r="A697" s="70">
        <v>63724</v>
      </c>
      <c r="B697" s="182" t="s">
        <v>1333</v>
      </c>
      <c r="C697" s="277">
        <v>63724</v>
      </c>
      <c r="D697" s="192">
        <v>0</v>
      </c>
      <c r="E697" s="192"/>
      <c r="F697" s="71" t="str">
        <f t="shared" si="167"/>
        <v>-</v>
      </c>
    </row>
    <row r="698" spans="1:6" ht="12.75" customHeight="1">
      <c r="A698" s="70">
        <v>63725</v>
      </c>
      <c r="B698" s="182" t="s">
        <v>1334</v>
      </c>
      <c r="C698" s="277">
        <v>63725</v>
      </c>
      <c r="D698" s="192">
        <v>0</v>
      </c>
      <c r="E698" s="192"/>
      <c r="F698" s="71" t="str">
        <f t="shared" si="167"/>
        <v>-</v>
      </c>
    </row>
    <row r="699" spans="1:6" ht="12.75" customHeight="1">
      <c r="A699" s="70">
        <v>63726</v>
      </c>
      <c r="B699" s="182" t="s">
        <v>1335</v>
      </c>
      <c r="C699" s="277">
        <v>63726</v>
      </c>
      <c r="D699" s="192">
        <v>0</v>
      </c>
      <c r="E699" s="192"/>
      <c r="F699" s="71" t="str">
        <f t="shared" si="167"/>
        <v>-</v>
      </c>
    </row>
    <row r="700" spans="1:6" ht="24">
      <c r="A700" s="70">
        <v>63727</v>
      </c>
      <c r="B700" s="182" t="s">
        <v>1336</v>
      </c>
      <c r="C700" s="277">
        <v>63727</v>
      </c>
      <c r="D700" s="192">
        <v>0</v>
      </c>
      <c r="E700" s="192"/>
      <c r="F700" s="71" t="str">
        <f t="shared" si="167"/>
        <v>-</v>
      </c>
    </row>
    <row r="701" spans="1:6" ht="24">
      <c r="A701" s="70">
        <v>63728</v>
      </c>
      <c r="B701" s="182" t="s">
        <v>1337</v>
      </c>
      <c r="C701" s="277">
        <v>63728</v>
      </c>
      <c r="D701" s="192">
        <v>0</v>
      </c>
      <c r="E701" s="192"/>
      <c r="F701" s="71" t="str">
        <f t="shared" si="167"/>
        <v>-</v>
      </c>
    </row>
    <row r="702" spans="1:6" ht="12.75" customHeight="1">
      <c r="A702" s="70">
        <v>63811</v>
      </c>
      <c r="B702" s="182" t="s">
        <v>1338</v>
      </c>
      <c r="C702" s="278" t="s">
        <v>1339</v>
      </c>
      <c r="D702" s="192">
        <v>0</v>
      </c>
      <c r="E702" s="192"/>
      <c r="F702" s="71" t="str">
        <f t="shared" si="167"/>
        <v>-</v>
      </c>
    </row>
    <row r="703" spans="1:6" ht="12.75" customHeight="1">
      <c r="A703" s="70">
        <v>63812</v>
      </c>
      <c r="B703" s="182" t="s">
        <v>1340</v>
      </c>
      <c r="C703" s="278" t="s">
        <v>1341</v>
      </c>
      <c r="D703" s="192">
        <v>10868.91</v>
      </c>
      <c r="E703" s="192"/>
      <c r="F703" s="71">
        <f t="shared" si="167"/>
        <v>0</v>
      </c>
    </row>
    <row r="704" spans="1:6" ht="24">
      <c r="A704" s="70" t="s">
        <v>1342</v>
      </c>
      <c r="B704" s="182" t="s">
        <v>1343</v>
      </c>
      <c r="C704" s="278" t="s">
        <v>1342</v>
      </c>
      <c r="D704" s="192">
        <v>0</v>
      </c>
      <c r="E704" s="192"/>
      <c r="F704" s="71" t="str">
        <f t="shared" si="167"/>
        <v>-</v>
      </c>
    </row>
    <row r="705" spans="1:6" ht="24">
      <c r="A705" s="70" t="s">
        <v>1344</v>
      </c>
      <c r="B705" s="182" t="s">
        <v>1345</v>
      </c>
      <c r="C705" s="278" t="s">
        <v>1344</v>
      </c>
      <c r="D705" s="192">
        <v>0</v>
      </c>
      <c r="E705" s="192"/>
      <c r="F705" s="71" t="str">
        <f t="shared" si="167"/>
        <v>-</v>
      </c>
    </row>
    <row r="706" spans="1:6" ht="12.75" customHeight="1">
      <c r="A706" s="70">
        <v>63821</v>
      </c>
      <c r="B706" s="182" t="s">
        <v>1346</v>
      </c>
      <c r="C706" s="278" t="s">
        <v>1347</v>
      </c>
      <c r="D706" s="192">
        <v>0</v>
      </c>
      <c r="E706" s="192"/>
      <c r="F706" s="71" t="str">
        <f t="shared" si="167"/>
        <v>-</v>
      </c>
    </row>
    <row r="707" spans="1:6" ht="12.75" customHeight="1">
      <c r="A707" s="70">
        <v>63822</v>
      </c>
      <c r="B707" s="182" t="s">
        <v>1348</v>
      </c>
      <c r="C707" s="278" t="s">
        <v>1349</v>
      </c>
      <c r="D707" s="192">
        <v>0</v>
      </c>
      <c r="E707" s="192"/>
      <c r="F707" s="71" t="str">
        <f t="shared" si="167"/>
        <v>-</v>
      </c>
    </row>
    <row r="708" spans="1:6" ht="24">
      <c r="A708" s="70" t="s">
        <v>1350</v>
      </c>
      <c r="B708" s="182" t="s">
        <v>1351</v>
      </c>
      <c r="C708" s="278" t="s">
        <v>1350</v>
      </c>
      <c r="D708" s="192">
        <v>0</v>
      </c>
      <c r="E708" s="192"/>
      <c r="F708" s="71" t="str">
        <f t="shared" si="167"/>
        <v>-</v>
      </c>
    </row>
    <row r="709" spans="1:6" ht="24">
      <c r="A709" s="70" t="s">
        <v>1352</v>
      </c>
      <c r="B709" s="182" t="s">
        <v>1353</v>
      </c>
      <c r="C709" s="278" t="s">
        <v>1352</v>
      </c>
      <c r="D709" s="192">
        <v>0</v>
      </c>
      <c r="E709" s="192"/>
      <c r="F709" s="71" t="str">
        <f t="shared" si="167"/>
        <v>-</v>
      </c>
    </row>
    <row r="710" spans="1:6" ht="12.75" customHeight="1">
      <c r="A710" s="70">
        <v>64191</v>
      </c>
      <c r="B710" s="65" t="s">
        <v>1354</v>
      </c>
      <c r="C710" s="278" t="s">
        <v>1355</v>
      </c>
      <c r="D710" s="192">
        <v>0</v>
      </c>
      <c r="E710" s="192"/>
      <c r="F710" s="71" t="str">
        <f t="shared" si="167"/>
        <v>-</v>
      </c>
    </row>
    <row r="711" spans="1:6" ht="12.75" customHeight="1">
      <c r="A711" s="70" t="s">
        <v>1356</v>
      </c>
      <c r="B711" s="65" t="s">
        <v>1357</v>
      </c>
      <c r="C711" s="277" t="s">
        <v>1356</v>
      </c>
      <c r="D711" s="192"/>
      <c r="E711" s="192"/>
      <c r="F711" s="71" t="str">
        <f t="shared" si="167"/>
        <v>-</v>
      </c>
    </row>
    <row r="712" spans="1:6" ht="12.75" customHeight="1">
      <c r="A712" s="70" t="s">
        <v>1358</v>
      </c>
      <c r="B712" s="65" t="s">
        <v>1359</v>
      </c>
      <c r="C712" s="277" t="s">
        <v>1358</v>
      </c>
      <c r="D712" s="192"/>
      <c r="E712" s="192"/>
      <c r="F712" s="71" t="str">
        <f t="shared" si="167"/>
        <v>-</v>
      </c>
    </row>
    <row r="713" spans="1:6" ht="24">
      <c r="A713" s="70" t="s">
        <v>1360</v>
      </c>
      <c r="B713" s="65" t="s">
        <v>1361</v>
      </c>
      <c r="C713" s="277" t="s">
        <v>1360</v>
      </c>
      <c r="D713" s="192"/>
      <c r="E713" s="192"/>
      <c r="F713" s="71" t="str">
        <f t="shared" si="167"/>
        <v>-</v>
      </c>
    </row>
    <row r="714" spans="1:6" ht="12">
      <c r="A714" s="70" t="s">
        <v>1362</v>
      </c>
      <c r="B714" s="65" t="s">
        <v>1363</v>
      </c>
      <c r="C714" s="277" t="s">
        <v>1362</v>
      </c>
      <c r="D714" s="192"/>
      <c r="E714" s="192"/>
      <c r="F714" s="71" t="str">
        <f t="shared" si="167"/>
        <v>-</v>
      </c>
    </row>
    <row r="715" spans="1:6" ht="12.75" customHeight="1">
      <c r="A715" s="70">
        <v>64371</v>
      </c>
      <c r="B715" s="65" t="s">
        <v>1364</v>
      </c>
      <c r="C715" s="278" t="s">
        <v>1365</v>
      </c>
      <c r="D715" s="192">
        <v>0</v>
      </c>
      <c r="E715" s="192"/>
      <c r="F715" s="71" t="str">
        <f t="shared" si="167"/>
        <v>-</v>
      </c>
    </row>
    <row r="716" spans="1:6" ht="12.75" customHeight="1">
      <c r="A716" s="70">
        <v>64372</v>
      </c>
      <c r="B716" s="65" t="s">
        <v>1366</v>
      </c>
      <c r="C716" s="278" t="s">
        <v>1367</v>
      </c>
      <c r="D716" s="192">
        <v>0</v>
      </c>
      <c r="E716" s="192"/>
      <c r="F716" s="71" t="str">
        <f t="shared" si="167"/>
        <v>-</v>
      </c>
    </row>
    <row r="717" spans="1:6" ht="12.75" customHeight="1">
      <c r="A717" s="70">
        <v>64373</v>
      </c>
      <c r="B717" s="65" t="s">
        <v>1368</v>
      </c>
      <c r="C717" s="278" t="s">
        <v>1369</v>
      </c>
      <c r="D717" s="192">
        <v>0</v>
      </c>
      <c r="E717" s="192"/>
      <c r="F717" s="71" t="str">
        <f t="shared" si="167"/>
        <v>-</v>
      </c>
    </row>
    <row r="718" spans="1:6" ht="12.75" customHeight="1">
      <c r="A718" s="63">
        <v>64374</v>
      </c>
      <c r="B718" s="64" t="s">
        <v>1370</v>
      </c>
      <c r="C718" s="247" t="s">
        <v>1371</v>
      </c>
      <c r="D718" s="194">
        <v>0</v>
      </c>
      <c r="E718" s="194"/>
      <c r="F718" s="45" t="str">
        <f t="shared" si="167"/>
        <v>-</v>
      </c>
    </row>
    <row r="719" spans="1:6" ht="12.75" customHeight="1">
      <c r="A719" s="70">
        <v>64375</v>
      </c>
      <c r="B719" s="65" t="s">
        <v>1372</v>
      </c>
      <c r="C719" s="278" t="s">
        <v>1373</v>
      </c>
      <c r="D719" s="192">
        <v>0</v>
      </c>
      <c r="E719" s="192"/>
      <c r="F719" s="71" t="str">
        <f t="shared" si="167"/>
        <v>-</v>
      </c>
    </row>
    <row r="720" spans="1:6" ht="24">
      <c r="A720" s="70">
        <v>64376</v>
      </c>
      <c r="B720" s="182" t="s">
        <v>1374</v>
      </c>
      <c r="C720" s="278" t="s">
        <v>1375</v>
      </c>
      <c r="D720" s="192">
        <v>0</v>
      </c>
      <c r="E720" s="192"/>
      <c r="F720" s="71" t="str">
        <f t="shared" si="167"/>
        <v>-</v>
      </c>
    </row>
    <row r="721" spans="1:6" ht="24">
      <c r="A721" s="70">
        <v>64377</v>
      </c>
      <c r="B721" s="65" t="s">
        <v>1376</v>
      </c>
      <c r="C721" s="278" t="s">
        <v>1377</v>
      </c>
      <c r="D721" s="192">
        <v>0</v>
      </c>
      <c r="E721" s="192"/>
      <c r="F721" s="71" t="str">
        <f t="shared" si="167"/>
        <v>-</v>
      </c>
    </row>
    <row r="722" spans="1:6" ht="12">
      <c r="A722" s="70" t="s">
        <v>1378</v>
      </c>
      <c r="B722" s="65" t="s">
        <v>1379</v>
      </c>
      <c r="C722" s="277" t="s">
        <v>1378</v>
      </c>
      <c r="D722" s="192"/>
      <c r="E722" s="192"/>
      <c r="F722" s="71" t="str">
        <f t="shared" si="167"/>
        <v>-</v>
      </c>
    </row>
    <row r="723" spans="1:6" ht="12">
      <c r="A723" s="70" t="s">
        <v>1380</v>
      </c>
      <c r="B723" s="65" t="s">
        <v>1381</v>
      </c>
      <c r="C723" s="277" t="s">
        <v>1380</v>
      </c>
      <c r="D723" s="192"/>
      <c r="E723" s="192"/>
      <c r="F723" s="71" t="str">
        <f t="shared" si="167"/>
        <v>-</v>
      </c>
    </row>
    <row r="724" spans="1:6" ht="12.75" customHeight="1">
      <c r="A724" s="70">
        <v>65264</v>
      </c>
      <c r="B724" s="65" t="s">
        <v>1382</v>
      </c>
      <c r="C724" s="278" t="s">
        <v>1383</v>
      </c>
      <c r="D724" s="192">
        <v>32321.81</v>
      </c>
      <c r="E724" s="192">
        <v>26416.73</v>
      </c>
      <c r="F724" s="71">
        <f t="shared" si="167"/>
        <v>81.730354828519808</v>
      </c>
    </row>
    <row r="725" spans="1:6" ht="12.75" customHeight="1">
      <c r="A725" s="70">
        <v>65265</v>
      </c>
      <c r="B725" s="65" t="s">
        <v>1384</v>
      </c>
      <c r="C725" s="278" t="s">
        <v>1385</v>
      </c>
      <c r="D725" s="192">
        <v>0</v>
      </c>
      <c r="E725" s="192"/>
      <c r="F725" s="71" t="str">
        <f t="shared" si="167"/>
        <v>-</v>
      </c>
    </row>
    <row r="726" spans="1:6" ht="12.75" customHeight="1">
      <c r="A726" s="70" t="s">
        <v>1386</v>
      </c>
      <c r="B726" s="65" t="s">
        <v>1387</v>
      </c>
      <c r="C726" s="278" t="s">
        <v>1386</v>
      </c>
      <c r="D726" s="192">
        <v>0</v>
      </c>
      <c r="E726" s="192"/>
      <c r="F726" s="71" t="str">
        <f t="shared" si="167"/>
        <v>-</v>
      </c>
    </row>
    <row r="727" spans="1:6" ht="24">
      <c r="A727" s="70">
        <v>66341</v>
      </c>
      <c r="B727" s="65" t="s">
        <v>1388</v>
      </c>
      <c r="C727" s="277">
        <v>66341</v>
      </c>
      <c r="D727" s="192">
        <v>0</v>
      </c>
      <c r="E727" s="192"/>
      <c r="F727" s="71" t="str">
        <f t="shared" si="167"/>
        <v>-</v>
      </c>
    </row>
    <row r="728" spans="1:6" ht="24">
      <c r="A728" s="70">
        <v>66342</v>
      </c>
      <c r="B728" s="65" t="s">
        <v>1389</v>
      </c>
      <c r="C728" s="277">
        <v>66342</v>
      </c>
      <c r="D728" s="192">
        <v>0</v>
      </c>
      <c r="E728" s="192"/>
      <c r="F728" s="71" t="str">
        <f t="shared" si="167"/>
        <v>-</v>
      </c>
    </row>
    <row r="729" spans="1:6" ht="24">
      <c r="A729" s="70">
        <v>66343</v>
      </c>
      <c r="B729" s="65" t="s">
        <v>1390</v>
      </c>
      <c r="C729" s="277">
        <v>66343</v>
      </c>
      <c r="D729" s="192">
        <v>0</v>
      </c>
      <c r="E729" s="192"/>
      <c r="F729" s="71" t="str">
        <f t="shared" si="167"/>
        <v>-</v>
      </c>
    </row>
    <row r="730" spans="1:6" ht="24">
      <c r="A730" s="70">
        <v>66344</v>
      </c>
      <c r="B730" s="65" t="s">
        <v>1391</v>
      </c>
      <c r="C730" s="277">
        <v>66344</v>
      </c>
      <c r="D730" s="192"/>
      <c r="E730" s="192"/>
      <c r="F730" s="71" t="str">
        <f t="shared" si="167"/>
        <v>-</v>
      </c>
    </row>
    <row r="731" spans="1:6" ht="24">
      <c r="A731" s="70">
        <v>66345</v>
      </c>
      <c r="B731" s="65" t="s">
        <v>1392</v>
      </c>
      <c r="C731" s="277">
        <v>66345</v>
      </c>
      <c r="D731" s="192"/>
      <c r="E731" s="192"/>
      <c r="F731" s="71" t="str">
        <f t="shared" si="167"/>
        <v>-</v>
      </c>
    </row>
    <row r="732" spans="1:6" ht="12.75" customHeight="1">
      <c r="A732" s="70">
        <v>31214</v>
      </c>
      <c r="B732" s="65" t="s">
        <v>1393</v>
      </c>
      <c r="C732" s="278" t="s">
        <v>1394</v>
      </c>
      <c r="D732" s="192">
        <v>4599.78</v>
      </c>
      <c r="E732" s="192"/>
      <c r="F732" s="71">
        <f t="shared" si="167"/>
        <v>0</v>
      </c>
    </row>
    <row r="733" spans="1:6" ht="12.75" customHeight="1">
      <c r="A733" s="70">
        <v>31215</v>
      </c>
      <c r="B733" s="65" t="s">
        <v>1395</v>
      </c>
      <c r="C733" s="278" t="s">
        <v>1396</v>
      </c>
      <c r="D733" s="192">
        <v>1545.04</v>
      </c>
      <c r="E733" s="192">
        <v>1324.32</v>
      </c>
      <c r="F733" s="71">
        <f t="shared" si="167"/>
        <v>85.714285714285708</v>
      </c>
    </row>
    <row r="734" spans="1:6" ht="12.75" customHeight="1">
      <c r="A734" s="70">
        <v>32121</v>
      </c>
      <c r="B734" s="65" t="s">
        <v>1397</v>
      </c>
      <c r="C734" s="278" t="s">
        <v>1398</v>
      </c>
      <c r="D734" s="192">
        <v>16741.82</v>
      </c>
      <c r="E734" s="192">
        <v>16459.73</v>
      </c>
      <c r="F734" s="71">
        <f t="shared" si="167"/>
        <v>98.315057741631435</v>
      </c>
    </row>
    <row r="735" spans="1:6" ht="12.75" customHeight="1">
      <c r="A735" s="63" t="s">
        <v>1399</v>
      </c>
      <c r="B735" s="64" t="s">
        <v>1400</v>
      </c>
      <c r="C735" s="247" t="s">
        <v>1399</v>
      </c>
      <c r="D735" s="194">
        <v>0</v>
      </c>
      <c r="E735" s="194"/>
      <c r="F735" s="45" t="str">
        <f t="shared" si="167"/>
        <v>-</v>
      </c>
    </row>
    <row r="736" spans="1:6" ht="12.75" customHeight="1">
      <c r="A736" s="63" t="s">
        <v>1401</v>
      </c>
      <c r="B736" s="64" t="s">
        <v>1402</v>
      </c>
      <c r="C736" s="247" t="s">
        <v>1401</v>
      </c>
      <c r="D736" s="194">
        <v>587.98</v>
      </c>
      <c r="E736" s="194">
        <v>300.77</v>
      </c>
      <c r="F736" s="45">
        <f t="shared" si="167"/>
        <v>51.153100445593381</v>
      </c>
    </row>
    <row r="737" spans="1:6" ht="12.75" customHeight="1">
      <c r="A737" s="63" t="s">
        <v>1403</v>
      </c>
      <c r="B737" s="64" t="s">
        <v>1404</v>
      </c>
      <c r="C737" s="247" t="s">
        <v>1403</v>
      </c>
      <c r="D737" s="194">
        <v>0</v>
      </c>
      <c r="E737" s="194"/>
      <c r="F737" s="45" t="str">
        <f t="shared" si="167"/>
        <v>-</v>
      </c>
    </row>
    <row r="738" spans="1:6" ht="12.75" customHeight="1">
      <c r="A738" s="63" t="s">
        <v>1405</v>
      </c>
      <c r="B738" s="64" t="s">
        <v>1406</v>
      </c>
      <c r="C738" s="247" t="s">
        <v>1405</v>
      </c>
      <c r="D738" s="194">
        <v>644.69000000000005</v>
      </c>
      <c r="E738" s="194">
        <v>186.63</v>
      </c>
      <c r="F738" s="45">
        <f t="shared" si="167"/>
        <v>28.948797096278827</v>
      </c>
    </row>
    <row r="739" spans="1:6" ht="12.75" customHeight="1">
      <c r="A739" s="70" t="s">
        <v>1407</v>
      </c>
      <c r="B739" s="65" t="s">
        <v>1408</v>
      </c>
      <c r="C739" s="278" t="s">
        <v>1407</v>
      </c>
      <c r="D739" s="192">
        <v>0</v>
      </c>
      <c r="E739" s="192"/>
      <c r="F739" s="71" t="str">
        <f t="shared" si="167"/>
        <v>-</v>
      </c>
    </row>
    <row r="740" spans="1:6" ht="12.75" customHeight="1">
      <c r="A740" s="70" t="s">
        <v>1409</v>
      </c>
      <c r="B740" s="65" t="s">
        <v>1410</v>
      </c>
      <c r="C740" s="278" t="s">
        <v>1409</v>
      </c>
      <c r="D740" s="192">
        <v>0</v>
      </c>
      <c r="E740" s="192"/>
      <c r="F740" s="71" t="str">
        <f t="shared" si="167"/>
        <v>-</v>
      </c>
    </row>
    <row r="741" spans="1:6" ht="12.75" customHeight="1">
      <c r="A741" s="70">
        <v>32911</v>
      </c>
      <c r="B741" s="65" t="s">
        <v>1411</v>
      </c>
      <c r="C741" s="278" t="s">
        <v>1412</v>
      </c>
      <c r="D741" s="192">
        <v>0</v>
      </c>
      <c r="E741" s="192"/>
      <c r="F741" s="71" t="str">
        <f t="shared" ref="F741:F1006" si="169">IF(D741&lt;&gt;0,IF(E741/D741&gt;=100,"&gt;&gt;100",E741/D741*100),"-")</f>
        <v>-</v>
      </c>
    </row>
    <row r="742" spans="1:6" ht="12.75" customHeight="1">
      <c r="A742" s="70" t="s">
        <v>1413</v>
      </c>
      <c r="B742" s="65" t="s">
        <v>1414</v>
      </c>
      <c r="C742" s="278" t="s">
        <v>1413</v>
      </c>
      <c r="D742" s="192">
        <v>0</v>
      </c>
      <c r="E742" s="192"/>
      <c r="F742" s="71" t="str">
        <f t="shared" si="169"/>
        <v>-</v>
      </c>
    </row>
    <row r="743" spans="1:6" ht="12.75" customHeight="1">
      <c r="A743" s="70" t="s">
        <v>1415</v>
      </c>
      <c r="B743" s="65" t="s">
        <v>1416</v>
      </c>
      <c r="C743" s="277" t="s">
        <v>1415</v>
      </c>
      <c r="D743" s="192"/>
      <c r="E743" s="192"/>
      <c r="F743" s="71" t="str">
        <f t="shared" ref="F743:F744" si="170">IF(D743&lt;&gt;0,IF(E743/D743&gt;=100,"&gt;&gt;100",E743/D743*100),"-")</f>
        <v>-</v>
      </c>
    </row>
    <row r="744" spans="1:6" ht="12.75" customHeight="1">
      <c r="A744" s="70" t="s">
        <v>1417</v>
      </c>
      <c r="B744" s="65" t="s">
        <v>1418</v>
      </c>
      <c r="C744" s="277" t="s">
        <v>1417</v>
      </c>
      <c r="D744" s="192"/>
      <c r="E744" s="192"/>
      <c r="F744" s="71" t="str">
        <f t="shared" si="170"/>
        <v>-</v>
      </c>
    </row>
    <row r="745" spans="1:6" ht="12.75" customHeight="1">
      <c r="A745" s="70">
        <v>34111</v>
      </c>
      <c r="B745" s="65" t="s">
        <v>1419</v>
      </c>
      <c r="C745" s="278" t="s">
        <v>1420</v>
      </c>
      <c r="D745" s="192">
        <v>0</v>
      </c>
      <c r="E745" s="192"/>
      <c r="F745" s="71" t="str">
        <f t="shared" si="169"/>
        <v>-</v>
      </c>
    </row>
    <row r="746" spans="1:6" ht="12.75" customHeight="1">
      <c r="A746" s="70">
        <v>34112</v>
      </c>
      <c r="B746" s="65" t="s">
        <v>1421</v>
      </c>
      <c r="C746" s="278" t="s">
        <v>1422</v>
      </c>
      <c r="D746" s="192">
        <v>0</v>
      </c>
      <c r="E746" s="192"/>
      <c r="F746" s="71" t="str">
        <f t="shared" si="169"/>
        <v>-</v>
      </c>
    </row>
    <row r="747" spans="1:6" ht="12.75" customHeight="1">
      <c r="A747" s="70">
        <v>34121</v>
      </c>
      <c r="B747" s="65" t="s">
        <v>1423</v>
      </c>
      <c r="C747" s="278" t="s">
        <v>1424</v>
      </c>
      <c r="D747" s="192">
        <v>0</v>
      </c>
      <c r="E747" s="192"/>
      <c r="F747" s="71" t="str">
        <f t="shared" si="169"/>
        <v>-</v>
      </c>
    </row>
    <row r="748" spans="1:6" ht="12.75" customHeight="1">
      <c r="A748" s="70">
        <v>34122</v>
      </c>
      <c r="B748" s="65" t="s">
        <v>1425</v>
      </c>
      <c r="C748" s="278" t="s">
        <v>1426</v>
      </c>
      <c r="D748" s="192">
        <v>0</v>
      </c>
      <c r="E748" s="192"/>
      <c r="F748" s="71" t="str">
        <f t="shared" si="169"/>
        <v>-</v>
      </c>
    </row>
    <row r="749" spans="1:6" ht="12.75" customHeight="1">
      <c r="A749" s="70">
        <v>34131</v>
      </c>
      <c r="B749" s="65" t="s">
        <v>1427</v>
      </c>
      <c r="C749" s="278" t="s">
        <v>1428</v>
      </c>
      <c r="D749" s="192">
        <v>0</v>
      </c>
      <c r="E749" s="192"/>
      <c r="F749" s="71" t="str">
        <f t="shared" si="169"/>
        <v>-</v>
      </c>
    </row>
    <row r="750" spans="1:6" ht="12.75" customHeight="1">
      <c r="A750" s="70">
        <v>34132</v>
      </c>
      <c r="B750" s="65" t="s">
        <v>1429</v>
      </c>
      <c r="C750" s="278" t="s">
        <v>1430</v>
      </c>
      <c r="D750" s="192">
        <v>0</v>
      </c>
      <c r="E750" s="192"/>
      <c r="F750" s="71" t="str">
        <f t="shared" si="169"/>
        <v>-</v>
      </c>
    </row>
    <row r="751" spans="1:6" ht="12.75" customHeight="1">
      <c r="A751" s="70">
        <v>34191</v>
      </c>
      <c r="B751" s="65" t="s">
        <v>1431</v>
      </c>
      <c r="C751" s="278" t="s">
        <v>1432</v>
      </c>
      <c r="D751" s="192">
        <v>0</v>
      </c>
      <c r="E751" s="192"/>
      <c r="F751" s="71" t="str">
        <f t="shared" si="169"/>
        <v>-</v>
      </c>
    </row>
    <row r="752" spans="1:6" ht="12.75" customHeight="1">
      <c r="A752" s="70">
        <v>34192</v>
      </c>
      <c r="B752" s="65" t="s">
        <v>1433</v>
      </c>
      <c r="C752" s="278" t="s">
        <v>1434</v>
      </c>
      <c r="D752" s="192">
        <v>0</v>
      </c>
      <c r="E752" s="192"/>
      <c r="F752" s="71" t="str">
        <f t="shared" si="169"/>
        <v>-</v>
      </c>
    </row>
    <row r="753" spans="1:6" ht="12.75" customHeight="1">
      <c r="A753" s="70">
        <v>34213</v>
      </c>
      <c r="B753" s="65" t="s">
        <v>1435</v>
      </c>
      <c r="C753" s="278" t="s">
        <v>1436</v>
      </c>
      <c r="D753" s="192">
        <v>0</v>
      </c>
      <c r="E753" s="192"/>
      <c r="F753" s="71" t="str">
        <f t="shared" si="169"/>
        <v>-</v>
      </c>
    </row>
    <row r="754" spans="1:6" ht="12.75" customHeight="1">
      <c r="A754" s="63">
        <v>34214</v>
      </c>
      <c r="B754" s="64" t="s">
        <v>1437</v>
      </c>
      <c r="C754" s="247" t="s">
        <v>1438</v>
      </c>
      <c r="D754" s="194">
        <v>0</v>
      </c>
      <c r="E754" s="194"/>
      <c r="F754" s="45" t="str">
        <f t="shared" si="169"/>
        <v>-</v>
      </c>
    </row>
    <row r="755" spans="1:6" ht="12.75" customHeight="1">
      <c r="A755" s="63">
        <v>34215</v>
      </c>
      <c r="B755" s="64" t="s">
        <v>1439</v>
      </c>
      <c r="C755" s="247" t="s">
        <v>1440</v>
      </c>
      <c r="D755" s="194">
        <v>0</v>
      </c>
      <c r="E755" s="194"/>
      <c r="F755" s="45" t="str">
        <f t="shared" si="169"/>
        <v>-</v>
      </c>
    </row>
    <row r="756" spans="1:6" ht="12.75" customHeight="1">
      <c r="A756" s="63">
        <v>34216</v>
      </c>
      <c r="B756" s="64" t="s">
        <v>1441</v>
      </c>
      <c r="C756" s="247" t="s">
        <v>1442</v>
      </c>
      <c r="D756" s="194">
        <v>0</v>
      </c>
      <c r="E756" s="194"/>
      <c r="F756" s="45" t="str">
        <f t="shared" si="169"/>
        <v>-</v>
      </c>
    </row>
    <row r="757" spans="1:6" ht="12.75" customHeight="1">
      <c r="A757" s="63">
        <v>34222</v>
      </c>
      <c r="B757" s="64" t="s">
        <v>1443</v>
      </c>
      <c r="C757" s="247" t="s">
        <v>1444</v>
      </c>
      <c r="D757" s="194">
        <v>0</v>
      </c>
      <c r="E757" s="194"/>
      <c r="F757" s="45" t="str">
        <f t="shared" si="169"/>
        <v>-</v>
      </c>
    </row>
    <row r="758" spans="1:6" ht="12.75" customHeight="1">
      <c r="A758" s="63">
        <v>34223</v>
      </c>
      <c r="B758" s="64" t="s">
        <v>1445</v>
      </c>
      <c r="C758" s="247" t="s">
        <v>1446</v>
      </c>
      <c r="D758" s="194">
        <v>0</v>
      </c>
      <c r="E758" s="194"/>
      <c r="F758" s="45" t="str">
        <f t="shared" si="169"/>
        <v>-</v>
      </c>
    </row>
    <row r="759" spans="1:6" ht="24">
      <c r="A759" s="63">
        <v>34224</v>
      </c>
      <c r="B759" s="64" t="s">
        <v>1447</v>
      </c>
      <c r="C759" s="247" t="s">
        <v>1448</v>
      </c>
      <c r="D759" s="194">
        <v>0</v>
      </c>
      <c r="E759" s="194"/>
      <c r="F759" s="45" t="str">
        <f t="shared" si="169"/>
        <v>-</v>
      </c>
    </row>
    <row r="760" spans="1:6" ht="24">
      <c r="A760" s="63">
        <v>34233</v>
      </c>
      <c r="B760" s="64" t="s">
        <v>1449</v>
      </c>
      <c r="C760" s="247" t="s">
        <v>1450</v>
      </c>
      <c r="D760" s="194">
        <v>0</v>
      </c>
      <c r="E760" s="194"/>
      <c r="F760" s="45" t="str">
        <f t="shared" si="169"/>
        <v>-</v>
      </c>
    </row>
    <row r="761" spans="1:6" ht="24">
      <c r="A761" s="63">
        <v>34234</v>
      </c>
      <c r="B761" s="183" t="s">
        <v>1451</v>
      </c>
      <c r="C761" s="247" t="s">
        <v>1452</v>
      </c>
      <c r="D761" s="194">
        <v>0</v>
      </c>
      <c r="E761" s="194"/>
      <c r="F761" s="45" t="str">
        <f t="shared" si="169"/>
        <v>-</v>
      </c>
    </row>
    <row r="762" spans="1:6" ht="24">
      <c r="A762" s="63">
        <v>34235</v>
      </c>
      <c r="B762" s="183" t="s">
        <v>1453</v>
      </c>
      <c r="C762" s="247" t="s">
        <v>1454</v>
      </c>
      <c r="D762" s="194">
        <v>0</v>
      </c>
      <c r="E762" s="194"/>
      <c r="F762" s="45" t="str">
        <f t="shared" si="169"/>
        <v>-</v>
      </c>
    </row>
    <row r="763" spans="1:6" ht="12.75" customHeight="1">
      <c r="A763" s="63">
        <v>34236</v>
      </c>
      <c r="B763" s="64" t="s">
        <v>1455</v>
      </c>
      <c r="C763" s="247" t="s">
        <v>1456</v>
      </c>
      <c r="D763" s="194">
        <v>0</v>
      </c>
      <c r="E763" s="194"/>
      <c r="F763" s="45" t="str">
        <f t="shared" si="169"/>
        <v>-</v>
      </c>
    </row>
    <row r="764" spans="1:6" ht="12.75" customHeight="1">
      <c r="A764" s="63">
        <v>34237</v>
      </c>
      <c r="B764" s="64" t="s">
        <v>1457</v>
      </c>
      <c r="C764" s="247" t="s">
        <v>1458</v>
      </c>
      <c r="D764" s="194">
        <v>0</v>
      </c>
      <c r="E764" s="194"/>
      <c r="F764" s="45" t="str">
        <f t="shared" si="169"/>
        <v>-</v>
      </c>
    </row>
    <row r="765" spans="1:6" ht="12.75" customHeight="1">
      <c r="A765" s="63">
        <v>34238</v>
      </c>
      <c r="B765" s="64" t="s">
        <v>1459</v>
      </c>
      <c r="C765" s="247" t="s">
        <v>1460</v>
      </c>
      <c r="D765" s="194">
        <v>0</v>
      </c>
      <c r="E765" s="194"/>
      <c r="F765" s="45" t="str">
        <f t="shared" si="169"/>
        <v>-</v>
      </c>
    </row>
    <row r="766" spans="1:6" ht="24">
      <c r="A766" s="63">
        <v>34273</v>
      </c>
      <c r="B766" s="64" t="s">
        <v>1461</v>
      </c>
      <c r="C766" s="247" t="s">
        <v>1462</v>
      </c>
      <c r="D766" s="194">
        <v>0</v>
      </c>
      <c r="E766" s="194"/>
      <c r="F766" s="45" t="str">
        <f t="shared" si="169"/>
        <v>-</v>
      </c>
    </row>
    <row r="767" spans="1:6" ht="12.75" customHeight="1">
      <c r="A767" s="63">
        <v>34274</v>
      </c>
      <c r="B767" s="64" t="s">
        <v>1463</v>
      </c>
      <c r="C767" s="247" t="s">
        <v>1464</v>
      </c>
      <c r="D767" s="194">
        <v>0</v>
      </c>
      <c r="E767" s="194"/>
      <c r="F767" s="45" t="str">
        <f t="shared" si="169"/>
        <v>-</v>
      </c>
    </row>
    <row r="768" spans="1:6" ht="12.75" customHeight="1">
      <c r="A768" s="63">
        <v>34275</v>
      </c>
      <c r="B768" s="64" t="s">
        <v>1465</v>
      </c>
      <c r="C768" s="247" t="s">
        <v>1466</v>
      </c>
      <c r="D768" s="194">
        <v>0</v>
      </c>
      <c r="E768" s="194"/>
      <c r="F768" s="45" t="str">
        <f t="shared" si="169"/>
        <v>-</v>
      </c>
    </row>
    <row r="769" spans="1:6" ht="12.75" customHeight="1">
      <c r="A769" s="63">
        <v>34281</v>
      </c>
      <c r="B769" s="64" t="s">
        <v>1467</v>
      </c>
      <c r="C769" s="247" t="s">
        <v>1468</v>
      </c>
      <c r="D769" s="194">
        <v>0</v>
      </c>
      <c r="E769" s="194"/>
      <c r="F769" s="45" t="str">
        <f t="shared" si="169"/>
        <v>-</v>
      </c>
    </row>
    <row r="770" spans="1:6" ht="12.75" customHeight="1">
      <c r="A770" s="70">
        <v>34282</v>
      </c>
      <c r="B770" s="65" t="s">
        <v>1469</v>
      </c>
      <c r="C770" s="278" t="s">
        <v>1470</v>
      </c>
      <c r="D770" s="192">
        <v>0</v>
      </c>
      <c r="E770" s="192"/>
      <c r="F770" s="71" t="str">
        <f t="shared" si="169"/>
        <v>-</v>
      </c>
    </row>
    <row r="771" spans="1:6" ht="12.75" customHeight="1">
      <c r="A771" s="70">
        <v>34283</v>
      </c>
      <c r="B771" s="65" t="s">
        <v>1471</v>
      </c>
      <c r="C771" s="278" t="s">
        <v>1472</v>
      </c>
      <c r="D771" s="192">
        <v>0</v>
      </c>
      <c r="E771" s="192"/>
      <c r="F771" s="71" t="str">
        <f t="shared" si="169"/>
        <v>-</v>
      </c>
    </row>
    <row r="772" spans="1:6" ht="12.75" customHeight="1">
      <c r="A772" s="70">
        <v>34284</v>
      </c>
      <c r="B772" s="65" t="s">
        <v>1473</v>
      </c>
      <c r="C772" s="278" t="s">
        <v>1474</v>
      </c>
      <c r="D772" s="192">
        <v>0</v>
      </c>
      <c r="E772" s="192"/>
      <c r="F772" s="71" t="str">
        <f t="shared" si="169"/>
        <v>-</v>
      </c>
    </row>
    <row r="773" spans="1:6" ht="12.75" customHeight="1">
      <c r="A773" s="70">
        <v>34285</v>
      </c>
      <c r="B773" s="65" t="s">
        <v>1475</v>
      </c>
      <c r="C773" s="278" t="s">
        <v>1476</v>
      </c>
      <c r="D773" s="192">
        <v>0</v>
      </c>
      <c r="E773" s="192"/>
      <c r="F773" s="71" t="str">
        <f t="shared" si="169"/>
        <v>-</v>
      </c>
    </row>
    <row r="774" spans="1:6" ht="24">
      <c r="A774" s="70">
        <v>34286</v>
      </c>
      <c r="B774" s="182" t="s">
        <v>1477</v>
      </c>
      <c r="C774" s="278" t="s">
        <v>1478</v>
      </c>
      <c r="D774" s="192">
        <v>0</v>
      </c>
      <c r="E774" s="192"/>
      <c r="F774" s="71" t="str">
        <f t="shared" si="169"/>
        <v>-</v>
      </c>
    </row>
    <row r="775" spans="1:6" ht="12">
      <c r="A775" s="70">
        <v>34287</v>
      </c>
      <c r="B775" s="65" t="s">
        <v>1479</v>
      </c>
      <c r="C775" s="278" t="s">
        <v>1480</v>
      </c>
      <c r="D775" s="192">
        <v>0</v>
      </c>
      <c r="E775" s="192"/>
      <c r="F775" s="71" t="str">
        <f t="shared" si="169"/>
        <v>-</v>
      </c>
    </row>
    <row r="776" spans="1:6" ht="12.75" customHeight="1">
      <c r="A776" s="70">
        <v>34341</v>
      </c>
      <c r="B776" s="65" t="s">
        <v>1481</v>
      </c>
      <c r="C776" s="278" t="s">
        <v>1482</v>
      </c>
      <c r="D776" s="192">
        <v>0</v>
      </c>
      <c r="E776" s="192"/>
      <c r="F776" s="71" t="str">
        <f t="shared" si="169"/>
        <v>-</v>
      </c>
    </row>
    <row r="777" spans="1:6" ht="12.75" customHeight="1">
      <c r="A777" s="70">
        <v>35231</v>
      </c>
      <c r="B777" s="65" t="s">
        <v>1483</v>
      </c>
      <c r="C777" s="278" t="s">
        <v>1484</v>
      </c>
      <c r="D777" s="192">
        <v>0</v>
      </c>
      <c r="E777" s="192"/>
      <c r="F777" s="71" t="str">
        <f t="shared" si="169"/>
        <v>-</v>
      </c>
    </row>
    <row r="778" spans="1:6" ht="12.75" customHeight="1">
      <c r="A778" s="70">
        <v>35232</v>
      </c>
      <c r="B778" s="65" t="s">
        <v>1485</v>
      </c>
      <c r="C778" s="278" t="s">
        <v>1486</v>
      </c>
      <c r="D778" s="192">
        <v>0</v>
      </c>
      <c r="E778" s="192"/>
      <c r="F778" s="71" t="str">
        <f t="shared" si="169"/>
        <v>-</v>
      </c>
    </row>
    <row r="779" spans="1:6" ht="12.75" customHeight="1">
      <c r="A779" s="70">
        <v>36313</v>
      </c>
      <c r="B779" s="65" t="s">
        <v>1487</v>
      </c>
      <c r="C779" s="278" t="s">
        <v>1488</v>
      </c>
      <c r="D779" s="192">
        <v>0</v>
      </c>
      <c r="E779" s="192"/>
      <c r="F779" s="71" t="str">
        <f t="shared" si="169"/>
        <v>-</v>
      </c>
    </row>
    <row r="780" spans="1:6" ht="12.75" customHeight="1">
      <c r="A780" s="70">
        <v>36314</v>
      </c>
      <c r="B780" s="65" t="s">
        <v>1489</v>
      </c>
      <c r="C780" s="278" t="s">
        <v>1490</v>
      </c>
      <c r="D780" s="192">
        <v>0</v>
      </c>
      <c r="E780" s="192"/>
      <c r="F780" s="71" t="str">
        <f t="shared" si="169"/>
        <v>-</v>
      </c>
    </row>
    <row r="781" spans="1:6" ht="12.75" customHeight="1">
      <c r="A781" s="70">
        <v>36315</v>
      </c>
      <c r="B781" s="65" t="s">
        <v>1491</v>
      </c>
      <c r="C781" s="278" t="s">
        <v>1492</v>
      </c>
      <c r="D781" s="192">
        <v>0</v>
      </c>
      <c r="E781" s="192"/>
      <c r="F781" s="71" t="str">
        <f t="shared" si="169"/>
        <v>-</v>
      </c>
    </row>
    <row r="782" spans="1:6" ht="12.75" customHeight="1">
      <c r="A782" s="70">
        <v>36316</v>
      </c>
      <c r="B782" s="65" t="s">
        <v>1493</v>
      </c>
      <c r="C782" s="278" t="s">
        <v>1494</v>
      </c>
      <c r="D782" s="192">
        <v>0</v>
      </c>
      <c r="E782" s="192"/>
      <c r="F782" s="71" t="str">
        <f t="shared" si="169"/>
        <v>-</v>
      </c>
    </row>
    <row r="783" spans="1:6" ht="12.75" customHeight="1">
      <c r="A783" s="70">
        <v>36317</v>
      </c>
      <c r="B783" s="65" t="s">
        <v>1495</v>
      </c>
      <c r="C783" s="278" t="s">
        <v>1496</v>
      </c>
      <c r="D783" s="192">
        <v>0</v>
      </c>
      <c r="E783" s="192"/>
      <c r="F783" s="71" t="str">
        <f t="shared" si="169"/>
        <v>-</v>
      </c>
    </row>
    <row r="784" spans="1:6" ht="12.75" customHeight="1">
      <c r="A784" s="70">
        <v>36318</v>
      </c>
      <c r="B784" s="65" t="s">
        <v>1497</v>
      </c>
      <c r="C784" s="278" t="s">
        <v>1498</v>
      </c>
      <c r="D784" s="192">
        <v>0</v>
      </c>
      <c r="E784" s="192"/>
      <c r="F784" s="71" t="str">
        <f t="shared" si="169"/>
        <v>-</v>
      </c>
    </row>
    <row r="785" spans="1:6" ht="12">
      <c r="A785" s="70">
        <v>36319</v>
      </c>
      <c r="B785" s="182" t="s">
        <v>1499</v>
      </c>
      <c r="C785" s="278" t="s">
        <v>1500</v>
      </c>
      <c r="D785" s="192">
        <v>0</v>
      </c>
      <c r="E785" s="192"/>
      <c r="F785" s="71" t="str">
        <f t="shared" si="169"/>
        <v>-</v>
      </c>
    </row>
    <row r="786" spans="1:6" ht="12.75" customHeight="1">
      <c r="A786" s="70">
        <v>36323</v>
      </c>
      <c r="B786" s="65" t="s">
        <v>1501</v>
      </c>
      <c r="C786" s="278" t="s">
        <v>1502</v>
      </c>
      <c r="D786" s="192">
        <v>0</v>
      </c>
      <c r="E786" s="192"/>
      <c r="F786" s="71" t="str">
        <f t="shared" si="169"/>
        <v>-</v>
      </c>
    </row>
    <row r="787" spans="1:6" ht="12.75" customHeight="1">
      <c r="A787" s="70">
        <v>36324</v>
      </c>
      <c r="B787" s="65" t="s">
        <v>1503</v>
      </c>
      <c r="C787" s="278" t="s">
        <v>1504</v>
      </c>
      <c r="D787" s="192">
        <v>0</v>
      </c>
      <c r="E787" s="192"/>
      <c r="F787" s="71" t="str">
        <f t="shared" si="169"/>
        <v>-</v>
      </c>
    </row>
    <row r="788" spans="1:6" ht="12.75" customHeight="1">
      <c r="A788" s="70">
        <v>36325</v>
      </c>
      <c r="B788" s="65" t="s">
        <v>1505</v>
      </c>
      <c r="C788" s="278" t="s">
        <v>1506</v>
      </c>
      <c r="D788" s="192">
        <v>0</v>
      </c>
      <c r="E788" s="192"/>
      <c r="F788" s="71" t="str">
        <f t="shared" si="169"/>
        <v>-</v>
      </c>
    </row>
    <row r="789" spans="1:6" ht="12.75" customHeight="1">
      <c r="A789" s="70">
        <v>36326</v>
      </c>
      <c r="B789" s="65" t="s">
        <v>1507</v>
      </c>
      <c r="C789" s="278" t="s">
        <v>1508</v>
      </c>
      <c r="D789" s="192">
        <v>0</v>
      </c>
      <c r="E789" s="192"/>
      <c r="F789" s="71" t="str">
        <f t="shared" si="169"/>
        <v>-</v>
      </c>
    </row>
    <row r="790" spans="1:6" ht="12.75" customHeight="1">
      <c r="A790" s="70">
        <v>36327</v>
      </c>
      <c r="B790" s="65" t="s">
        <v>1509</v>
      </c>
      <c r="C790" s="278" t="s">
        <v>1510</v>
      </c>
      <c r="D790" s="192">
        <v>0</v>
      </c>
      <c r="E790" s="192"/>
      <c r="F790" s="71" t="str">
        <f t="shared" si="169"/>
        <v>-</v>
      </c>
    </row>
    <row r="791" spans="1:6" ht="24">
      <c r="A791" s="70">
        <v>36328</v>
      </c>
      <c r="B791" s="65" t="s">
        <v>1511</v>
      </c>
      <c r="C791" s="278" t="s">
        <v>1512</v>
      </c>
      <c r="D791" s="192">
        <v>0</v>
      </c>
      <c r="E791" s="192"/>
      <c r="F791" s="71" t="str">
        <f t="shared" si="169"/>
        <v>-</v>
      </c>
    </row>
    <row r="792" spans="1:6" ht="12">
      <c r="A792" s="70">
        <v>36329</v>
      </c>
      <c r="B792" s="182" t="s">
        <v>1513</v>
      </c>
      <c r="C792" s="278" t="s">
        <v>1514</v>
      </c>
      <c r="D792" s="192">
        <v>0</v>
      </c>
      <c r="E792" s="192"/>
      <c r="F792" s="71" t="str">
        <f t="shared" si="169"/>
        <v>-</v>
      </c>
    </row>
    <row r="793" spans="1:6" ht="12.75" customHeight="1">
      <c r="A793" s="70" t="s">
        <v>1515</v>
      </c>
      <c r="B793" s="182" t="s">
        <v>1516</v>
      </c>
      <c r="C793" s="277" t="s">
        <v>1515</v>
      </c>
      <c r="D793" s="192">
        <v>0</v>
      </c>
      <c r="E793" s="192"/>
      <c r="F793" s="71" t="str">
        <f t="shared" si="169"/>
        <v>-</v>
      </c>
    </row>
    <row r="794" spans="1:6" ht="12.75" customHeight="1">
      <c r="A794" s="70" t="s">
        <v>1517</v>
      </c>
      <c r="B794" s="182" t="s">
        <v>1518</v>
      </c>
      <c r="C794" s="277" t="s">
        <v>1517</v>
      </c>
      <c r="D794" s="192">
        <v>0</v>
      </c>
      <c r="E794" s="192"/>
      <c r="F794" s="71" t="str">
        <f t="shared" si="169"/>
        <v>-</v>
      </c>
    </row>
    <row r="795" spans="1:6" ht="12.75" customHeight="1">
      <c r="A795" s="70" t="s">
        <v>1519</v>
      </c>
      <c r="B795" s="182" t="s">
        <v>1520</v>
      </c>
      <c r="C795" s="277" t="s">
        <v>1519</v>
      </c>
      <c r="D795" s="192">
        <v>0</v>
      </c>
      <c r="E795" s="192"/>
      <c r="F795" s="71" t="str">
        <f t="shared" si="169"/>
        <v>-</v>
      </c>
    </row>
    <row r="796" spans="1:6" ht="12.75" customHeight="1">
      <c r="A796" s="70" t="s">
        <v>1521</v>
      </c>
      <c r="B796" s="182" t="s">
        <v>1522</v>
      </c>
      <c r="C796" s="277" t="s">
        <v>1521</v>
      </c>
      <c r="D796" s="192">
        <v>0</v>
      </c>
      <c r="E796" s="192"/>
      <c r="F796" s="71" t="str">
        <f t="shared" si="169"/>
        <v>-</v>
      </c>
    </row>
    <row r="797" spans="1:6" ht="24">
      <c r="A797" s="70" t="s">
        <v>1523</v>
      </c>
      <c r="B797" s="182" t="s">
        <v>1524</v>
      </c>
      <c r="C797" s="277" t="s">
        <v>1523</v>
      </c>
      <c r="D797" s="192">
        <v>0</v>
      </c>
      <c r="E797" s="192"/>
      <c r="F797" s="71" t="str">
        <f t="shared" si="169"/>
        <v>-</v>
      </c>
    </row>
    <row r="798" spans="1:6" ht="24">
      <c r="A798" s="70" t="s">
        <v>1525</v>
      </c>
      <c r="B798" s="182" t="s">
        <v>1526</v>
      </c>
      <c r="C798" s="277" t="s">
        <v>1525</v>
      </c>
      <c r="D798" s="192">
        <v>0</v>
      </c>
      <c r="E798" s="192"/>
      <c r="F798" s="71" t="str">
        <f t="shared" si="169"/>
        <v>-</v>
      </c>
    </row>
    <row r="799" spans="1:6" ht="12.75" customHeight="1">
      <c r="A799" s="70" t="s">
        <v>1527</v>
      </c>
      <c r="B799" s="182" t="s">
        <v>1528</v>
      </c>
      <c r="C799" s="277" t="s">
        <v>1527</v>
      </c>
      <c r="D799" s="192">
        <v>0</v>
      </c>
      <c r="E799" s="192"/>
      <c r="F799" s="71" t="str">
        <f t="shared" si="169"/>
        <v>-</v>
      </c>
    </row>
    <row r="800" spans="1:6" ht="24">
      <c r="A800" s="70" t="s">
        <v>1529</v>
      </c>
      <c r="B800" s="182" t="s">
        <v>1530</v>
      </c>
      <c r="C800" s="277" t="s">
        <v>1529</v>
      </c>
      <c r="D800" s="192">
        <v>0</v>
      </c>
      <c r="E800" s="192"/>
      <c r="F800" s="71" t="str">
        <f t="shared" si="169"/>
        <v>-</v>
      </c>
    </row>
    <row r="801" spans="1:6" ht="12.75" customHeight="1">
      <c r="A801" s="63" t="s">
        <v>1531</v>
      </c>
      <c r="B801" s="244" t="s">
        <v>1532</v>
      </c>
      <c r="C801" s="248" t="s">
        <v>1531</v>
      </c>
      <c r="D801" s="194">
        <v>0</v>
      </c>
      <c r="E801" s="194"/>
      <c r="F801" s="45" t="str">
        <f t="shared" si="169"/>
        <v>-</v>
      </c>
    </row>
    <row r="802" spans="1:6" ht="12.75" customHeight="1">
      <c r="A802" s="63" t="s">
        <v>1533</v>
      </c>
      <c r="B802" s="244" t="s">
        <v>1534</v>
      </c>
      <c r="C802" s="248" t="s">
        <v>1533</v>
      </c>
      <c r="D802" s="194">
        <v>0</v>
      </c>
      <c r="E802" s="194"/>
      <c r="F802" s="45" t="str">
        <f t="shared" si="169"/>
        <v>-</v>
      </c>
    </row>
    <row r="803" spans="1:6" ht="24">
      <c r="A803" s="63" t="s">
        <v>1535</v>
      </c>
      <c r="B803" s="244" t="s">
        <v>1536</v>
      </c>
      <c r="C803" s="248" t="s">
        <v>1535</v>
      </c>
      <c r="D803" s="194">
        <v>0</v>
      </c>
      <c r="E803" s="194"/>
      <c r="F803" s="45" t="str">
        <f t="shared" si="169"/>
        <v>-</v>
      </c>
    </row>
    <row r="804" spans="1:6" ht="24">
      <c r="A804" s="70" t="s">
        <v>1537</v>
      </c>
      <c r="B804" s="182" t="s">
        <v>1538</v>
      </c>
      <c r="C804" s="277" t="s">
        <v>1537</v>
      </c>
      <c r="D804" s="192">
        <v>0</v>
      </c>
      <c r="E804" s="192"/>
      <c r="F804" s="71" t="str">
        <f t="shared" si="169"/>
        <v>-</v>
      </c>
    </row>
    <row r="805" spans="1:6" ht="24">
      <c r="A805" s="70" t="s">
        <v>1539</v>
      </c>
      <c r="B805" s="182" t="s">
        <v>1540</v>
      </c>
      <c r="C805" s="277" t="s">
        <v>1539</v>
      </c>
      <c r="D805" s="192">
        <v>0</v>
      </c>
      <c r="E805" s="192"/>
      <c r="F805" s="71" t="str">
        <f t="shared" si="169"/>
        <v>-</v>
      </c>
    </row>
    <row r="806" spans="1:6" ht="24">
      <c r="A806" s="70">
        <v>36511</v>
      </c>
      <c r="B806" s="182" t="s">
        <v>1541</v>
      </c>
      <c r="C806" s="277">
        <v>36511</v>
      </c>
      <c r="D806" s="192"/>
      <c r="E806" s="192"/>
      <c r="F806" s="71" t="str">
        <f t="shared" ref="F806:F814" si="171">IF(D806&lt;&gt;0,IF(E806/D806&gt;=100,"&gt;&gt;100",E806/D806*100),"-")</f>
        <v>-</v>
      </c>
    </row>
    <row r="807" spans="1:6" ht="24">
      <c r="A807" s="70" t="s">
        <v>1542</v>
      </c>
      <c r="B807" s="182" t="s">
        <v>1543</v>
      </c>
      <c r="C807" s="277" t="s">
        <v>1542</v>
      </c>
      <c r="D807" s="192"/>
      <c r="E807" s="192"/>
      <c r="F807" s="71" t="str">
        <f t="shared" si="171"/>
        <v>-</v>
      </c>
    </row>
    <row r="808" spans="1:6" ht="24">
      <c r="A808" s="70" t="s">
        <v>1544</v>
      </c>
      <c r="B808" s="182" t="s">
        <v>1545</v>
      </c>
      <c r="C808" s="277" t="s">
        <v>1544</v>
      </c>
      <c r="D808" s="192"/>
      <c r="E808" s="192"/>
      <c r="F808" s="71" t="str">
        <f t="shared" si="171"/>
        <v>-</v>
      </c>
    </row>
    <row r="809" spans="1:6" ht="24">
      <c r="A809" s="70" t="s">
        <v>1546</v>
      </c>
      <c r="B809" s="182" t="s">
        <v>1547</v>
      </c>
      <c r="C809" s="277" t="s">
        <v>1546</v>
      </c>
      <c r="D809" s="192"/>
      <c r="E809" s="192"/>
      <c r="F809" s="71" t="str">
        <f t="shared" si="171"/>
        <v>-</v>
      </c>
    </row>
    <row r="810" spans="1:6" ht="24">
      <c r="A810" s="70" t="s">
        <v>1548</v>
      </c>
      <c r="B810" s="182" t="s">
        <v>1549</v>
      </c>
      <c r="C810" s="277" t="s">
        <v>1548</v>
      </c>
      <c r="D810" s="192"/>
      <c r="E810" s="192"/>
      <c r="F810" s="71" t="str">
        <f t="shared" si="171"/>
        <v>-</v>
      </c>
    </row>
    <row r="811" spans="1:6" ht="24">
      <c r="A811" s="70" t="s">
        <v>1550</v>
      </c>
      <c r="B811" s="182" t="s">
        <v>1551</v>
      </c>
      <c r="C811" s="277" t="s">
        <v>1550</v>
      </c>
      <c r="D811" s="192"/>
      <c r="E811" s="192"/>
      <c r="F811" s="71" t="str">
        <f t="shared" si="171"/>
        <v>-</v>
      </c>
    </row>
    <row r="812" spans="1:6" ht="12">
      <c r="A812" s="70" t="s">
        <v>1552</v>
      </c>
      <c r="B812" s="182" t="s">
        <v>1553</v>
      </c>
      <c r="C812" s="277" t="s">
        <v>1552</v>
      </c>
      <c r="D812" s="192"/>
      <c r="E812" s="192"/>
      <c r="F812" s="71" t="str">
        <f t="shared" si="171"/>
        <v>-</v>
      </c>
    </row>
    <row r="813" spans="1:6" ht="12">
      <c r="A813" s="70" t="s">
        <v>1554</v>
      </c>
      <c r="B813" s="182" t="s">
        <v>1555</v>
      </c>
      <c r="C813" s="277" t="s">
        <v>1554</v>
      </c>
      <c r="D813" s="192"/>
      <c r="E813" s="192"/>
      <c r="F813" s="71" t="str">
        <f t="shared" si="171"/>
        <v>-</v>
      </c>
    </row>
    <row r="814" spans="1:6" ht="12">
      <c r="A814" s="70" t="s">
        <v>1556</v>
      </c>
      <c r="B814" s="182" t="s">
        <v>1557</v>
      </c>
      <c r="C814" s="277" t="s">
        <v>1556</v>
      </c>
      <c r="D814" s="192"/>
      <c r="E814" s="192"/>
      <c r="F814" s="71" t="str">
        <f t="shared" si="171"/>
        <v>-</v>
      </c>
    </row>
    <row r="815" spans="1:6" ht="24">
      <c r="A815" s="70" t="s">
        <v>1558</v>
      </c>
      <c r="B815" s="182" t="s">
        <v>1559</v>
      </c>
      <c r="C815" s="277" t="s">
        <v>1558</v>
      </c>
      <c r="D815" s="192">
        <v>0</v>
      </c>
      <c r="E815" s="192"/>
      <c r="F815" s="71" t="str">
        <f t="shared" si="169"/>
        <v>-</v>
      </c>
    </row>
    <row r="816" spans="1:6" ht="12">
      <c r="A816" s="70" t="s">
        <v>1560</v>
      </c>
      <c r="B816" s="182" t="s">
        <v>1561</v>
      </c>
      <c r="C816" s="277" t="s">
        <v>1560</v>
      </c>
      <c r="D816" s="192">
        <v>0</v>
      </c>
      <c r="E816" s="192"/>
      <c r="F816" s="71" t="str">
        <f t="shared" si="169"/>
        <v>-</v>
      </c>
    </row>
    <row r="817" spans="1:6" ht="24">
      <c r="A817" s="70" t="s">
        <v>1562</v>
      </c>
      <c r="B817" s="65" t="s">
        <v>1563</v>
      </c>
      <c r="C817" s="278" t="s">
        <v>1562</v>
      </c>
      <c r="D817" s="192">
        <v>0</v>
      </c>
      <c r="E817" s="192"/>
      <c r="F817" s="71" t="str">
        <f t="shared" si="169"/>
        <v>-</v>
      </c>
    </row>
    <row r="818" spans="1:6" ht="24">
      <c r="A818" s="70" t="s">
        <v>1564</v>
      </c>
      <c r="B818" s="65" t="s">
        <v>1565</v>
      </c>
      <c r="C818" s="278" t="s">
        <v>1564</v>
      </c>
      <c r="D818" s="192">
        <v>0</v>
      </c>
      <c r="E818" s="192"/>
      <c r="F818" s="71" t="str">
        <f t="shared" si="169"/>
        <v>-</v>
      </c>
    </row>
    <row r="819" spans="1:6" ht="24">
      <c r="A819" s="70" t="s">
        <v>1566</v>
      </c>
      <c r="B819" s="65" t="s">
        <v>1567</v>
      </c>
      <c r="C819" s="278" t="s">
        <v>1566</v>
      </c>
      <c r="D819" s="192">
        <v>0</v>
      </c>
      <c r="E819" s="192"/>
      <c r="F819" s="71" t="str">
        <f t="shared" si="169"/>
        <v>-</v>
      </c>
    </row>
    <row r="820" spans="1:6" ht="24">
      <c r="A820" s="70" t="s">
        <v>1568</v>
      </c>
      <c r="B820" s="65" t="s">
        <v>1569</v>
      </c>
      <c r="C820" s="278" t="s">
        <v>1568</v>
      </c>
      <c r="D820" s="192">
        <v>0</v>
      </c>
      <c r="E820" s="192"/>
      <c r="F820" s="71" t="str">
        <f t="shared" si="169"/>
        <v>-</v>
      </c>
    </row>
    <row r="821" spans="1:6" ht="12.75" customHeight="1">
      <c r="A821" s="63" t="s">
        <v>1570</v>
      </c>
      <c r="B821" s="64" t="s">
        <v>1571</v>
      </c>
      <c r="C821" s="247" t="s">
        <v>1570</v>
      </c>
      <c r="D821" s="194">
        <v>0</v>
      </c>
      <c r="E821" s="194"/>
      <c r="F821" s="45" t="str">
        <f t="shared" si="169"/>
        <v>-</v>
      </c>
    </row>
    <row r="822" spans="1:6" ht="12.75" customHeight="1">
      <c r="A822" s="63" t="s">
        <v>1572</v>
      </c>
      <c r="B822" s="64" t="s">
        <v>1573</v>
      </c>
      <c r="C822" s="247" t="s">
        <v>1572</v>
      </c>
      <c r="D822" s="194">
        <v>0</v>
      </c>
      <c r="E822" s="194"/>
      <c r="F822" s="45" t="str">
        <f t="shared" si="169"/>
        <v>-</v>
      </c>
    </row>
    <row r="823" spans="1:6" ht="12.75" customHeight="1">
      <c r="A823" s="63" t="s">
        <v>1574</v>
      </c>
      <c r="B823" s="64" t="s">
        <v>1575</v>
      </c>
      <c r="C823" s="247" t="s">
        <v>1574</v>
      </c>
      <c r="D823" s="194">
        <v>0</v>
      </c>
      <c r="E823" s="194"/>
      <c r="F823" s="45" t="str">
        <f t="shared" si="169"/>
        <v>-</v>
      </c>
    </row>
    <row r="824" spans="1:6" ht="24">
      <c r="A824" s="70" t="s">
        <v>1576</v>
      </c>
      <c r="B824" s="65" t="s">
        <v>1577</v>
      </c>
      <c r="C824" s="278" t="s">
        <v>1576</v>
      </c>
      <c r="D824" s="192">
        <v>0</v>
      </c>
      <c r="E824" s="192"/>
      <c r="F824" s="71" t="str">
        <f t="shared" si="169"/>
        <v>-</v>
      </c>
    </row>
    <row r="825" spans="1:6" ht="24">
      <c r="A825" s="70" t="s">
        <v>1578</v>
      </c>
      <c r="B825" s="65" t="s">
        <v>1579</v>
      </c>
      <c r="C825" s="278" t="s">
        <v>1578</v>
      </c>
      <c r="D825" s="192">
        <v>0</v>
      </c>
      <c r="E825" s="192"/>
      <c r="F825" s="71" t="str">
        <f t="shared" si="169"/>
        <v>-</v>
      </c>
    </row>
    <row r="826" spans="1:6" ht="24">
      <c r="A826" s="70" t="s">
        <v>1580</v>
      </c>
      <c r="B826" s="65" t="s">
        <v>1581</v>
      </c>
      <c r="C826" s="278" t="s">
        <v>1580</v>
      </c>
      <c r="D826" s="192">
        <v>0</v>
      </c>
      <c r="E826" s="192"/>
      <c r="F826" s="71" t="str">
        <f t="shared" si="169"/>
        <v>-</v>
      </c>
    </row>
    <row r="827" spans="1:6" ht="24">
      <c r="A827" s="70" t="s">
        <v>1582</v>
      </c>
      <c r="B827" s="65" t="s">
        <v>1583</v>
      </c>
      <c r="C827" s="278" t="s">
        <v>1582</v>
      </c>
      <c r="D827" s="192">
        <v>0</v>
      </c>
      <c r="E827" s="192"/>
      <c r="F827" s="71" t="str">
        <f t="shared" si="169"/>
        <v>-</v>
      </c>
    </row>
    <row r="828" spans="1:6" ht="24">
      <c r="A828" s="70" t="s">
        <v>1584</v>
      </c>
      <c r="B828" s="65" t="s">
        <v>1585</v>
      </c>
      <c r="C828" s="278" t="s">
        <v>1584</v>
      </c>
      <c r="D828" s="192">
        <v>0</v>
      </c>
      <c r="E828" s="192"/>
      <c r="F828" s="71" t="str">
        <f t="shared" si="169"/>
        <v>-</v>
      </c>
    </row>
    <row r="829" spans="1:6" ht="24">
      <c r="A829" s="70" t="s">
        <v>1586</v>
      </c>
      <c r="B829" s="65" t="s">
        <v>1587</v>
      </c>
      <c r="C829" s="278" t="s">
        <v>1586</v>
      </c>
      <c r="D829" s="192">
        <v>0</v>
      </c>
      <c r="E829" s="192"/>
      <c r="F829" s="71" t="str">
        <f t="shared" si="169"/>
        <v>-</v>
      </c>
    </row>
    <row r="830" spans="1:6" ht="24">
      <c r="A830" s="70" t="s">
        <v>1588</v>
      </c>
      <c r="B830" s="65" t="s">
        <v>1589</v>
      </c>
      <c r="C830" s="278" t="s">
        <v>1588</v>
      </c>
      <c r="D830" s="192">
        <v>0</v>
      </c>
      <c r="E830" s="192"/>
      <c r="F830" s="71" t="str">
        <f t="shared" si="169"/>
        <v>-</v>
      </c>
    </row>
    <row r="831" spans="1:6" ht="12.75" customHeight="1">
      <c r="A831" s="70" t="s">
        <v>1590</v>
      </c>
      <c r="B831" s="65" t="s">
        <v>1591</v>
      </c>
      <c r="C831" s="278" t="s">
        <v>1590</v>
      </c>
      <c r="D831" s="192">
        <v>0</v>
      </c>
      <c r="E831" s="192"/>
      <c r="F831" s="71" t="str">
        <f t="shared" si="169"/>
        <v>-</v>
      </c>
    </row>
    <row r="832" spans="1:6" ht="12.75" customHeight="1">
      <c r="A832" s="70" t="s">
        <v>1592</v>
      </c>
      <c r="B832" s="65" t="s">
        <v>1593</v>
      </c>
      <c r="C832" s="278" t="s">
        <v>1592</v>
      </c>
      <c r="D832" s="192">
        <v>0</v>
      </c>
      <c r="E832" s="192"/>
      <c r="F832" s="71" t="str">
        <f t="shared" si="169"/>
        <v>-</v>
      </c>
    </row>
    <row r="833" spans="1:6" ht="24">
      <c r="A833" s="70" t="s">
        <v>1594</v>
      </c>
      <c r="B833" s="65" t="s">
        <v>1595</v>
      </c>
      <c r="C833" s="278" t="s">
        <v>1594</v>
      </c>
      <c r="D833" s="192">
        <v>0</v>
      </c>
      <c r="E833" s="192"/>
      <c r="F833" s="71" t="str">
        <f t="shared" si="169"/>
        <v>-</v>
      </c>
    </row>
    <row r="834" spans="1:6" ht="24">
      <c r="A834" s="70" t="s">
        <v>1596</v>
      </c>
      <c r="B834" s="65" t="s">
        <v>1597</v>
      </c>
      <c r="C834" s="278" t="s">
        <v>1596</v>
      </c>
      <c r="D834" s="192">
        <v>0</v>
      </c>
      <c r="E834" s="192"/>
      <c r="F834" s="71" t="str">
        <f t="shared" si="169"/>
        <v>-</v>
      </c>
    </row>
    <row r="835" spans="1:6" ht="12.75" customHeight="1">
      <c r="A835" s="70" t="s">
        <v>1598</v>
      </c>
      <c r="B835" s="65" t="s">
        <v>1599</v>
      </c>
      <c r="C835" s="278" t="s">
        <v>1598</v>
      </c>
      <c r="D835" s="192">
        <v>0</v>
      </c>
      <c r="E835" s="192"/>
      <c r="F835" s="71" t="str">
        <f t="shared" si="169"/>
        <v>-</v>
      </c>
    </row>
    <row r="836" spans="1:6" ht="12.75" customHeight="1">
      <c r="A836" s="70" t="s">
        <v>1600</v>
      </c>
      <c r="B836" s="65" t="s">
        <v>1601</v>
      </c>
      <c r="C836" s="278" t="s">
        <v>1600</v>
      </c>
      <c r="D836" s="192">
        <v>0</v>
      </c>
      <c r="E836" s="192"/>
      <c r="F836" s="71" t="str">
        <f t="shared" si="169"/>
        <v>-</v>
      </c>
    </row>
    <row r="837" spans="1:6" ht="12.75" customHeight="1">
      <c r="A837" s="70" t="s">
        <v>1602</v>
      </c>
      <c r="B837" s="65" t="s">
        <v>1603</v>
      </c>
      <c r="C837" s="278" t="s">
        <v>1602</v>
      </c>
      <c r="D837" s="192">
        <v>0</v>
      </c>
      <c r="E837" s="192"/>
      <c r="F837" s="71" t="str">
        <f t="shared" si="169"/>
        <v>-</v>
      </c>
    </row>
    <row r="838" spans="1:6" ht="12.75" customHeight="1">
      <c r="A838" s="70" t="s">
        <v>1604</v>
      </c>
      <c r="B838" s="65" t="s">
        <v>1605</v>
      </c>
      <c r="C838" s="278" t="s">
        <v>1604</v>
      </c>
      <c r="D838" s="192">
        <v>0</v>
      </c>
      <c r="E838" s="192"/>
      <c r="F838" s="71" t="str">
        <f t="shared" si="169"/>
        <v>-</v>
      </c>
    </row>
    <row r="839" spans="1:6" ht="12.75" customHeight="1">
      <c r="A839" s="63" t="s">
        <v>1606</v>
      </c>
      <c r="B839" s="64" t="s">
        <v>1607</v>
      </c>
      <c r="C839" s="247" t="s">
        <v>1606</v>
      </c>
      <c r="D839" s="194">
        <v>0</v>
      </c>
      <c r="E839" s="194"/>
      <c r="F839" s="45" t="str">
        <f t="shared" si="169"/>
        <v>-</v>
      </c>
    </row>
    <row r="840" spans="1:6" ht="12.75" customHeight="1">
      <c r="A840" s="63" t="s">
        <v>1608</v>
      </c>
      <c r="B840" s="64" t="s">
        <v>1609</v>
      </c>
      <c r="C840" s="247" t="s">
        <v>1608</v>
      </c>
      <c r="D840" s="194">
        <v>0</v>
      </c>
      <c r="E840" s="194"/>
      <c r="F840" s="45" t="str">
        <f t="shared" si="169"/>
        <v>-</v>
      </c>
    </row>
    <row r="841" spans="1:6" ht="12.75" customHeight="1">
      <c r="A841" s="63" t="s">
        <v>1610</v>
      </c>
      <c r="B841" s="64" t="s">
        <v>1611</v>
      </c>
      <c r="C841" s="247" t="s">
        <v>1610</v>
      </c>
      <c r="D841" s="194">
        <v>0</v>
      </c>
      <c r="E841" s="194"/>
      <c r="F841" s="45" t="str">
        <f t="shared" si="169"/>
        <v>-</v>
      </c>
    </row>
    <row r="842" spans="1:6" ht="12.75" customHeight="1">
      <c r="A842" s="63" t="s">
        <v>1612</v>
      </c>
      <c r="B842" s="64" t="s">
        <v>1613</v>
      </c>
      <c r="C842" s="247" t="s">
        <v>1612</v>
      </c>
      <c r="D842" s="194">
        <v>0</v>
      </c>
      <c r="E842" s="194"/>
      <c r="F842" s="45" t="str">
        <f t="shared" si="169"/>
        <v>-</v>
      </c>
    </row>
    <row r="843" spans="1:6" ht="12.75" customHeight="1">
      <c r="A843" s="63" t="s">
        <v>1614</v>
      </c>
      <c r="B843" s="64" t="s">
        <v>1615</v>
      </c>
      <c r="C843" s="247" t="s">
        <v>1614</v>
      </c>
      <c r="D843" s="194">
        <v>0</v>
      </c>
      <c r="E843" s="194"/>
      <c r="F843" s="45" t="str">
        <f t="shared" si="169"/>
        <v>-</v>
      </c>
    </row>
    <row r="844" spans="1:6" ht="12.75" customHeight="1">
      <c r="A844" s="63" t="s">
        <v>1616</v>
      </c>
      <c r="B844" s="64" t="s">
        <v>1617</v>
      </c>
      <c r="C844" s="247" t="s">
        <v>1616</v>
      </c>
      <c r="D844" s="194">
        <v>0</v>
      </c>
      <c r="E844" s="194"/>
      <c r="F844" s="45" t="str">
        <f t="shared" si="169"/>
        <v>-</v>
      </c>
    </row>
    <row r="845" spans="1:6" ht="12.75" customHeight="1">
      <c r="A845" s="63" t="s">
        <v>1618</v>
      </c>
      <c r="B845" s="64" t="s">
        <v>1619</v>
      </c>
      <c r="C845" s="247" t="s">
        <v>1618</v>
      </c>
      <c r="D845" s="194">
        <v>0</v>
      </c>
      <c r="E845" s="194"/>
      <c r="F845" s="45" t="str">
        <f t="shared" si="169"/>
        <v>-</v>
      </c>
    </row>
    <row r="846" spans="1:6" ht="12.75" customHeight="1">
      <c r="A846" s="63">
        <v>37215</v>
      </c>
      <c r="B846" s="64" t="s">
        <v>1620</v>
      </c>
      <c r="C846" s="247" t="s">
        <v>1621</v>
      </c>
      <c r="D846" s="194">
        <v>0</v>
      </c>
      <c r="E846" s="194"/>
      <c r="F846" s="45" t="str">
        <f t="shared" si="169"/>
        <v>-</v>
      </c>
    </row>
    <row r="847" spans="1:6" ht="24">
      <c r="A847" s="63">
        <v>37216</v>
      </c>
      <c r="B847" s="183" t="s">
        <v>1622</v>
      </c>
      <c r="C847" s="247" t="s">
        <v>1623</v>
      </c>
      <c r="D847" s="194">
        <v>0</v>
      </c>
      <c r="E847" s="194"/>
      <c r="F847" s="45" t="str">
        <f t="shared" si="169"/>
        <v>-</v>
      </c>
    </row>
    <row r="848" spans="1:6" ht="12.75" customHeight="1">
      <c r="A848" s="63">
        <v>37217</v>
      </c>
      <c r="B848" s="64" t="s">
        <v>1624</v>
      </c>
      <c r="C848" s="247" t="s">
        <v>1625</v>
      </c>
      <c r="D848" s="194">
        <v>0</v>
      </c>
      <c r="E848" s="194"/>
      <c r="F848" s="45" t="str">
        <f t="shared" si="169"/>
        <v>-</v>
      </c>
    </row>
    <row r="849" spans="1:6" ht="12.75" customHeight="1">
      <c r="A849" s="63">
        <v>37218</v>
      </c>
      <c r="B849" s="64" t="s">
        <v>1626</v>
      </c>
      <c r="C849" s="247" t="s">
        <v>1627</v>
      </c>
      <c r="D849" s="194">
        <v>0</v>
      </c>
      <c r="E849" s="194"/>
      <c r="F849" s="45" t="str">
        <f t="shared" si="169"/>
        <v>-</v>
      </c>
    </row>
    <row r="850" spans="1:6" ht="12.75" customHeight="1">
      <c r="A850" s="63">
        <v>37219</v>
      </c>
      <c r="B850" s="64" t="s">
        <v>1628</v>
      </c>
      <c r="C850" s="247" t="s">
        <v>1629</v>
      </c>
      <c r="D850" s="194">
        <v>0</v>
      </c>
      <c r="E850" s="194"/>
      <c r="F850" s="45" t="str">
        <f t="shared" si="169"/>
        <v>-</v>
      </c>
    </row>
    <row r="851" spans="1:6" ht="12.75" customHeight="1">
      <c r="A851" s="63">
        <v>37221</v>
      </c>
      <c r="B851" s="64" t="s">
        <v>1630</v>
      </c>
      <c r="C851" s="247" t="s">
        <v>1631</v>
      </c>
      <c r="D851" s="194">
        <v>0</v>
      </c>
      <c r="E851" s="194"/>
      <c r="F851" s="45" t="str">
        <f t="shared" si="169"/>
        <v>-</v>
      </c>
    </row>
    <row r="852" spans="1:6" ht="12.75" customHeight="1">
      <c r="A852" s="63" t="s">
        <v>1632</v>
      </c>
      <c r="B852" s="64" t="s">
        <v>1609</v>
      </c>
      <c r="C852" s="247" t="s">
        <v>1632</v>
      </c>
      <c r="D852" s="194">
        <v>0</v>
      </c>
      <c r="E852" s="194"/>
      <c r="F852" s="45" t="str">
        <f t="shared" si="169"/>
        <v>-</v>
      </c>
    </row>
    <row r="853" spans="1:6" ht="12.75" customHeight="1">
      <c r="A853" s="63" t="s">
        <v>1633</v>
      </c>
      <c r="B853" s="64" t="s">
        <v>1634</v>
      </c>
      <c r="C853" s="247" t="s">
        <v>1633</v>
      </c>
      <c r="D853" s="194">
        <v>0</v>
      </c>
      <c r="E853" s="194"/>
      <c r="F853" s="45" t="str">
        <f t="shared" si="169"/>
        <v>-</v>
      </c>
    </row>
    <row r="854" spans="1:6" ht="12.75" customHeight="1">
      <c r="A854" s="63" t="s">
        <v>1635</v>
      </c>
      <c r="B854" s="64" t="s">
        <v>1636</v>
      </c>
      <c r="C854" s="247" t="s">
        <v>1635</v>
      </c>
      <c r="D854" s="194">
        <v>0</v>
      </c>
      <c r="E854" s="194"/>
      <c r="F854" s="45" t="str">
        <f t="shared" si="169"/>
        <v>-</v>
      </c>
    </row>
    <row r="855" spans="1:6" ht="12.75" customHeight="1">
      <c r="A855" s="63" t="s">
        <v>1637</v>
      </c>
      <c r="B855" s="64" t="s">
        <v>1638</v>
      </c>
      <c r="C855" s="247" t="s">
        <v>1637</v>
      </c>
      <c r="D855" s="194">
        <v>6022.85</v>
      </c>
      <c r="E855" s="194">
        <v>6221.97</v>
      </c>
      <c r="F855" s="45">
        <f t="shared" si="169"/>
        <v>103.30607602713</v>
      </c>
    </row>
    <row r="856" spans="1:6" ht="12.75" customHeight="1">
      <c r="A856" s="63">
        <v>38117</v>
      </c>
      <c r="B856" s="64" t="s">
        <v>1639</v>
      </c>
      <c r="C856" s="247" t="s">
        <v>1640</v>
      </c>
      <c r="D856" s="194">
        <v>0</v>
      </c>
      <c r="E856" s="194"/>
      <c r="F856" s="45" t="str">
        <f t="shared" si="169"/>
        <v>-</v>
      </c>
    </row>
    <row r="857" spans="1:6" ht="12.75" customHeight="1">
      <c r="A857" s="63">
        <v>38612</v>
      </c>
      <c r="B857" s="64" t="s">
        <v>1641</v>
      </c>
      <c r="C857" s="247" t="s">
        <v>1642</v>
      </c>
      <c r="D857" s="194">
        <v>0</v>
      </c>
      <c r="E857" s="194"/>
      <c r="F857" s="45" t="str">
        <f t="shared" si="169"/>
        <v>-</v>
      </c>
    </row>
    <row r="858" spans="1:6" ht="12.75" customHeight="1">
      <c r="A858" s="63">
        <v>38613</v>
      </c>
      <c r="B858" s="64" t="s">
        <v>1643</v>
      </c>
      <c r="C858" s="247" t="s">
        <v>1644</v>
      </c>
      <c r="D858" s="194">
        <v>0</v>
      </c>
      <c r="E858" s="194"/>
      <c r="F858" s="45" t="str">
        <f t="shared" si="169"/>
        <v>-</v>
      </c>
    </row>
    <row r="859" spans="1:6" ht="12.75" customHeight="1">
      <c r="A859" s="63">
        <v>38614</v>
      </c>
      <c r="B859" s="64" t="s">
        <v>1645</v>
      </c>
      <c r="C859" s="247" t="s">
        <v>1646</v>
      </c>
      <c r="D859" s="194">
        <v>0</v>
      </c>
      <c r="E859" s="194"/>
      <c r="F859" s="45" t="str">
        <f t="shared" si="169"/>
        <v>-</v>
      </c>
    </row>
    <row r="860" spans="1:6" ht="12.75" customHeight="1">
      <c r="A860" s="63">
        <v>38615</v>
      </c>
      <c r="B860" s="64" t="s">
        <v>1647</v>
      </c>
      <c r="C860" s="247" t="s">
        <v>1648</v>
      </c>
      <c r="D860" s="194">
        <v>0</v>
      </c>
      <c r="E860" s="194"/>
      <c r="F860" s="45" t="str">
        <f t="shared" si="169"/>
        <v>-</v>
      </c>
    </row>
    <row r="861" spans="1:6" ht="12.75" customHeight="1">
      <c r="A861" s="63">
        <v>38622</v>
      </c>
      <c r="B861" s="64" t="s">
        <v>1649</v>
      </c>
      <c r="C861" s="247" t="s">
        <v>1650</v>
      </c>
      <c r="D861" s="194">
        <v>0</v>
      </c>
      <c r="E861" s="194"/>
      <c r="F861" s="45" t="str">
        <f t="shared" si="169"/>
        <v>-</v>
      </c>
    </row>
    <row r="862" spans="1:6" ht="12.75" customHeight="1">
      <c r="A862" s="63">
        <v>38623</v>
      </c>
      <c r="B862" s="64" t="s">
        <v>1651</v>
      </c>
      <c r="C862" s="247" t="s">
        <v>1652</v>
      </c>
      <c r="D862" s="194">
        <v>0</v>
      </c>
      <c r="E862" s="194"/>
      <c r="F862" s="45" t="str">
        <f t="shared" si="169"/>
        <v>-</v>
      </c>
    </row>
    <row r="863" spans="1:6" ht="12.75" customHeight="1">
      <c r="A863" s="63">
        <v>38624</v>
      </c>
      <c r="B863" s="64" t="s">
        <v>1653</v>
      </c>
      <c r="C863" s="247" t="s">
        <v>1654</v>
      </c>
      <c r="D863" s="194">
        <v>0</v>
      </c>
      <c r="E863" s="194"/>
      <c r="F863" s="45" t="str">
        <f t="shared" si="169"/>
        <v>-</v>
      </c>
    </row>
    <row r="864" spans="1:6" ht="12.75" customHeight="1">
      <c r="A864" s="63">
        <v>38625</v>
      </c>
      <c r="B864" s="64" t="s">
        <v>1655</v>
      </c>
      <c r="C864" s="247" t="s">
        <v>1656</v>
      </c>
      <c r="D864" s="194">
        <v>0</v>
      </c>
      <c r="E864" s="194"/>
      <c r="F864" s="45" t="str">
        <f t="shared" si="169"/>
        <v>-</v>
      </c>
    </row>
    <row r="865" spans="1:6" ht="12.75" customHeight="1">
      <c r="A865" s="63" t="s">
        <v>1657</v>
      </c>
      <c r="B865" s="64" t="s">
        <v>1658</v>
      </c>
      <c r="C865" s="247" t="s">
        <v>1657</v>
      </c>
      <c r="D865" s="194">
        <v>0</v>
      </c>
      <c r="E865" s="194"/>
      <c r="F865" s="45" t="str">
        <f t="shared" si="169"/>
        <v>-</v>
      </c>
    </row>
    <row r="866" spans="1:6" ht="12.75" customHeight="1">
      <c r="A866" s="63">
        <v>38631</v>
      </c>
      <c r="B866" s="64" t="s">
        <v>1659</v>
      </c>
      <c r="C866" s="247" t="s">
        <v>1660</v>
      </c>
      <c r="D866" s="194">
        <v>0</v>
      </c>
      <c r="E866" s="194"/>
      <c r="F866" s="45" t="str">
        <f t="shared" si="169"/>
        <v>-</v>
      </c>
    </row>
    <row r="867" spans="1:6" ht="12.75" customHeight="1">
      <c r="A867" s="63">
        <v>38632</v>
      </c>
      <c r="B867" s="64" t="s">
        <v>1661</v>
      </c>
      <c r="C867" s="247" t="s">
        <v>1662</v>
      </c>
      <c r="D867" s="194">
        <v>0</v>
      </c>
      <c r="E867" s="194"/>
      <c r="F867" s="45" t="str">
        <f t="shared" si="169"/>
        <v>-</v>
      </c>
    </row>
    <row r="868" spans="1:6" ht="12.75" customHeight="1">
      <c r="A868" s="63">
        <v>38641</v>
      </c>
      <c r="B868" s="64" t="s">
        <v>1663</v>
      </c>
      <c r="C868" s="247" t="s">
        <v>1664</v>
      </c>
      <c r="D868" s="194">
        <v>0</v>
      </c>
      <c r="E868" s="194"/>
      <c r="F868" s="45" t="str">
        <f t="shared" si="169"/>
        <v>-</v>
      </c>
    </row>
    <row r="869" spans="1:6" ht="12.75" customHeight="1">
      <c r="A869" s="63" t="s">
        <v>1665</v>
      </c>
      <c r="B869" s="64" t="s">
        <v>1666</v>
      </c>
      <c r="C869" s="247" t="s">
        <v>1665</v>
      </c>
      <c r="D869" s="194">
        <v>0</v>
      </c>
      <c r="E869" s="194"/>
      <c r="F869" s="45" t="str">
        <f t="shared" si="169"/>
        <v>-</v>
      </c>
    </row>
    <row r="870" spans="1:6" ht="24">
      <c r="A870" s="63" t="s">
        <v>1667</v>
      </c>
      <c r="B870" s="64" t="s">
        <v>1668</v>
      </c>
      <c r="C870" s="248" t="s">
        <v>1667</v>
      </c>
      <c r="D870" s="194">
        <v>0</v>
      </c>
      <c r="E870" s="194"/>
      <c r="F870" s="45" t="str">
        <f t="shared" si="169"/>
        <v>-</v>
      </c>
    </row>
    <row r="871" spans="1:6" ht="24">
      <c r="A871" s="63" t="s">
        <v>1669</v>
      </c>
      <c r="B871" s="64" t="s">
        <v>1670</v>
      </c>
      <c r="C871" s="248" t="s">
        <v>1669</v>
      </c>
      <c r="D871" s="194">
        <v>0</v>
      </c>
      <c r="E871" s="194"/>
      <c r="F871" s="45" t="str">
        <f t="shared" si="169"/>
        <v>-</v>
      </c>
    </row>
    <row r="872" spans="1:6" ht="12.75" customHeight="1">
      <c r="A872" s="63" t="s">
        <v>1671</v>
      </c>
      <c r="B872" s="64" t="s">
        <v>1672</v>
      </c>
      <c r="C872" s="248" t="s">
        <v>1671</v>
      </c>
      <c r="D872" s="194">
        <v>0</v>
      </c>
      <c r="E872" s="194"/>
      <c r="F872" s="45" t="str">
        <f t="shared" si="169"/>
        <v>-</v>
      </c>
    </row>
    <row r="873" spans="1:6" ht="24">
      <c r="A873" s="63">
        <v>81212</v>
      </c>
      <c r="B873" s="64" t="s">
        <v>1673</v>
      </c>
      <c r="C873" s="247" t="s">
        <v>1674</v>
      </c>
      <c r="D873" s="194">
        <v>0</v>
      </c>
      <c r="E873" s="194"/>
      <c r="F873" s="45" t="str">
        <f t="shared" si="169"/>
        <v>-</v>
      </c>
    </row>
    <row r="874" spans="1:6" ht="12.75" customHeight="1">
      <c r="A874" s="63">
        <v>81322</v>
      </c>
      <c r="B874" s="64" t="s">
        <v>1675</v>
      </c>
      <c r="C874" s="247" t="s">
        <v>1676</v>
      </c>
      <c r="D874" s="194">
        <v>0</v>
      </c>
      <c r="E874" s="194"/>
      <c r="F874" s="45" t="str">
        <f t="shared" si="169"/>
        <v>-</v>
      </c>
    </row>
    <row r="875" spans="1:6" ht="24">
      <c r="A875" s="63">
        <v>81332</v>
      </c>
      <c r="B875" s="64" t="s">
        <v>1677</v>
      </c>
      <c r="C875" s="247" t="s">
        <v>1678</v>
      </c>
      <c r="D875" s="194">
        <v>0</v>
      </c>
      <c r="E875" s="194"/>
      <c r="F875" s="45" t="str">
        <f t="shared" si="169"/>
        <v>-</v>
      </c>
    </row>
    <row r="876" spans="1:6" ht="24">
      <c r="A876" s="63">
        <v>81342</v>
      </c>
      <c r="B876" s="64" t="s">
        <v>1679</v>
      </c>
      <c r="C876" s="247" t="s">
        <v>1680</v>
      </c>
      <c r="D876" s="194">
        <v>0</v>
      </c>
      <c r="E876" s="194"/>
      <c r="F876" s="45" t="str">
        <f t="shared" si="169"/>
        <v>-</v>
      </c>
    </row>
    <row r="877" spans="1:6" ht="12.75" customHeight="1">
      <c r="A877" s="63">
        <v>81411</v>
      </c>
      <c r="B877" s="64" t="s">
        <v>1681</v>
      </c>
      <c r="C877" s="247" t="s">
        <v>1682</v>
      </c>
      <c r="D877" s="194">
        <v>0</v>
      </c>
      <c r="E877" s="194"/>
      <c r="F877" s="45" t="str">
        <f t="shared" si="169"/>
        <v>-</v>
      </c>
    </row>
    <row r="878" spans="1:6" ht="12.75" customHeight="1">
      <c r="A878" s="63">
        <v>81412</v>
      </c>
      <c r="B878" s="64" t="s">
        <v>1683</v>
      </c>
      <c r="C878" s="247" t="s">
        <v>1684</v>
      </c>
      <c r="D878" s="194">
        <v>0</v>
      </c>
      <c r="E878" s="194"/>
      <c r="F878" s="45" t="str">
        <f t="shared" si="169"/>
        <v>-</v>
      </c>
    </row>
    <row r="879" spans="1:6" ht="24">
      <c r="A879" s="63">
        <v>81532</v>
      </c>
      <c r="B879" s="183" t="s">
        <v>1685</v>
      </c>
      <c r="C879" s="247" t="s">
        <v>1686</v>
      </c>
      <c r="D879" s="194">
        <v>0</v>
      </c>
      <c r="E879" s="194"/>
      <c r="F879" s="45" t="str">
        <f t="shared" si="169"/>
        <v>-</v>
      </c>
    </row>
    <row r="880" spans="1:6" ht="24">
      <c r="A880" s="63">
        <v>81542</v>
      </c>
      <c r="B880" s="183" t="s">
        <v>1687</v>
      </c>
      <c r="C880" s="247" t="s">
        <v>1688</v>
      </c>
      <c r="D880" s="194">
        <v>0</v>
      </c>
      <c r="E880" s="194"/>
      <c r="F880" s="45" t="str">
        <f t="shared" si="169"/>
        <v>-</v>
      </c>
    </row>
    <row r="881" spans="1:6" ht="24">
      <c r="A881" s="63">
        <v>81552</v>
      </c>
      <c r="B881" s="64" t="s">
        <v>1689</v>
      </c>
      <c r="C881" s="247" t="s">
        <v>1690</v>
      </c>
      <c r="D881" s="194">
        <v>0</v>
      </c>
      <c r="E881" s="194"/>
      <c r="F881" s="45" t="str">
        <f t="shared" si="169"/>
        <v>-</v>
      </c>
    </row>
    <row r="882" spans="1:6" ht="24">
      <c r="A882" s="63">
        <v>81631</v>
      </c>
      <c r="B882" s="183" t="s">
        <v>1691</v>
      </c>
      <c r="C882" s="247" t="s">
        <v>1692</v>
      </c>
      <c r="D882" s="194">
        <v>0</v>
      </c>
      <c r="E882" s="194"/>
      <c r="F882" s="45" t="str">
        <f t="shared" si="169"/>
        <v>-</v>
      </c>
    </row>
    <row r="883" spans="1:6" ht="24">
      <c r="A883" s="63">
        <v>81632</v>
      </c>
      <c r="B883" s="64" t="s">
        <v>1693</v>
      </c>
      <c r="C883" s="247" t="s">
        <v>1694</v>
      </c>
      <c r="D883" s="194">
        <v>0</v>
      </c>
      <c r="E883" s="194"/>
      <c r="F883" s="45" t="str">
        <f t="shared" si="169"/>
        <v>-</v>
      </c>
    </row>
    <row r="884" spans="1:6" ht="12.75" customHeight="1">
      <c r="A884" s="63">
        <v>81641</v>
      </c>
      <c r="B884" s="64" t="s">
        <v>1695</v>
      </c>
      <c r="C884" s="247" t="s">
        <v>1696</v>
      </c>
      <c r="D884" s="194">
        <v>0</v>
      </c>
      <c r="E884" s="194"/>
      <c r="F884" s="45" t="str">
        <f t="shared" si="169"/>
        <v>-</v>
      </c>
    </row>
    <row r="885" spans="1:6" ht="12.75" customHeight="1">
      <c r="A885" s="63">
        <v>81642</v>
      </c>
      <c r="B885" s="64" t="s">
        <v>1697</v>
      </c>
      <c r="C885" s="247" t="s">
        <v>1698</v>
      </c>
      <c r="D885" s="194">
        <v>0</v>
      </c>
      <c r="E885" s="194"/>
      <c r="F885" s="45" t="str">
        <f t="shared" si="169"/>
        <v>-</v>
      </c>
    </row>
    <row r="886" spans="1:6" ht="12.75" customHeight="1">
      <c r="A886" s="63">
        <v>81711</v>
      </c>
      <c r="B886" s="64" t="s">
        <v>1699</v>
      </c>
      <c r="C886" s="247" t="s">
        <v>1700</v>
      </c>
      <c r="D886" s="194">
        <v>0</v>
      </c>
      <c r="E886" s="194"/>
      <c r="F886" s="45" t="str">
        <f t="shared" si="169"/>
        <v>-</v>
      </c>
    </row>
    <row r="887" spans="1:6" ht="12.75" customHeight="1">
      <c r="A887" s="63">
        <v>81712</v>
      </c>
      <c r="B887" s="64" t="s">
        <v>1701</v>
      </c>
      <c r="C887" s="247" t="s">
        <v>1702</v>
      </c>
      <c r="D887" s="194">
        <v>0</v>
      </c>
      <c r="E887" s="194"/>
      <c r="F887" s="45" t="str">
        <f t="shared" si="169"/>
        <v>-</v>
      </c>
    </row>
    <row r="888" spans="1:6" ht="12.75" customHeight="1">
      <c r="A888" s="63">
        <v>81721</v>
      </c>
      <c r="B888" s="64" t="s">
        <v>1703</v>
      </c>
      <c r="C888" s="247" t="s">
        <v>1704</v>
      </c>
      <c r="D888" s="194">
        <v>0</v>
      </c>
      <c r="E888" s="194"/>
      <c r="F888" s="45" t="str">
        <f t="shared" si="169"/>
        <v>-</v>
      </c>
    </row>
    <row r="889" spans="1:6" ht="12.75" customHeight="1">
      <c r="A889" s="63">
        <v>81722</v>
      </c>
      <c r="B889" s="64" t="s">
        <v>1705</v>
      </c>
      <c r="C889" s="247" t="s">
        <v>1706</v>
      </c>
      <c r="D889" s="194">
        <v>0</v>
      </c>
      <c r="E889" s="194"/>
      <c r="F889" s="45" t="str">
        <f t="shared" si="169"/>
        <v>-</v>
      </c>
    </row>
    <row r="890" spans="1:6" ht="12.75" customHeight="1">
      <c r="A890" s="63">
        <v>81731</v>
      </c>
      <c r="B890" s="64" t="s">
        <v>1707</v>
      </c>
      <c r="C890" s="247" t="s">
        <v>1708</v>
      </c>
      <c r="D890" s="194">
        <v>0</v>
      </c>
      <c r="E890" s="194"/>
      <c r="F890" s="45" t="str">
        <f t="shared" si="169"/>
        <v>-</v>
      </c>
    </row>
    <row r="891" spans="1:6" ht="12.75" customHeight="1">
      <c r="A891" s="63">
        <v>81732</v>
      </c>
      <c r="B891" s="64" t="s">
        <v>1709</v>
      </c>
      <c r="C891" s="247" t="s">
        <v>1710</v>
      </c>
      <c r="D891" s="194">
        <v>0</v>
      </c>
      <c r="E891" s="194"/>
      <c r="F891" s="45" t="str">
        <f t="shared" si="169"/>
        <v>-</v>
      </c>
    </row>
    <row r="892" spans="1:6" ht="12.75" customHeight="1">
      <c r="A892" s="63">
        <v>81741</v>
      </c>
      <c r="B892" s="64" t="s">
        <v>1711</v>
      </c>
      <c r="C892" s="247" t="s">
        <v>1712</v>
      </c>
      <c r="D892" s="194">
        <v>0</v>
      </c>
      <c r="E892" s="194"/>
      <c r="F892" s="45" t="str">
        <f t="shared" si="169"/>
        <v>-</v>
      </c>
    </row>
    <row r="893" spans="1:6" ht="12.75" customHeight="1">
      <c r="A893" s="63">
        <v>81742</v>
      </c>
      <c r="B893" s="64" t="s">
        <v>1713</v>
      </c>
      <c r="C893" s="247" t="s">
        <v>1714</v>
      </c>
      <c r="D893" s="194">
        <v>0</v>
      </c>
      <c r="E893" s="194"/>
      <c r="F893" s="45" t="str">
        <f t="shared" si="169"/>
        <v>-</v>
      </c>
    </row>
    <row r="894" spans="1:6" ht="12.75" customHeight="1">
      <c r="A894" s="63">
        <v>81751</v>
      </c>
      <c r="B894" s="64" t="s">
        <v>1715</v>
      </c>
      <c r="C894" s="247" t="s">
        <v>1716</v>
      </c>
      <c r="D894" s="194">
        <v>0</v>
      </c>
      <c r="E894" s="194"/>
      <c r="F894" s="45" t="str">
        <f t="shared" si="169"/>
        <v>-</v>
      </c>
    </row>
    <row r="895" spans="1:6" ht="12.75" customHeight="1">
      <c r="A895" s="63">
        <v>81752</v>
      </c>
      <c r="B895" s="64" t="s">
        <v>1717</v>
      </c>
      <c r="C895" s="247" t="s">
        <v>1718</v>
      </c>
      <c r="D895" s="194">
        <v>0</v>
      </c>
      <c r="E895" s="194"/>
      <c r="F895" s="45" t="str">
        <f t="shared" si="169"/>
        <v>-</v>
      </c>
    </row>
    <row r="896" spans="1:6" ht="24">
      <c r="A896" s="70">
        <v>81761</v>
      </c>
      <c r="B896" s="182" t="s">
        <v>1719</v>
      </c>
      <c r="C896" s="278" t="s">
        <v>1720</v>
      </c>
      <c r="D896" s="192">
        <v>0</v>
      </c>
      <c r="E896" s="192"/>
      <c r="F896" s="71" t="str">
        <f t="shared" si="169"/>
        <v>-</v>
      </c>
    </row>
    <row r="897" spans="1:6" ht="24">
      <c r="A897" s="70">
        <v>81762</v>
      </c>
      <c r="B897" s="182" t="s">
        <v>1721</v>
      </c>
      <c r="C897" s="278" t="s">
        <v>1722</v>
      </c>
      <c r="D897" s="192">
        <v>0</v>
      </c>
      <c r="E897" s="192"/>
      <c r="F897" s="71" t="str">
        <f t="shared" si="169"/>
        <v>-</v>
      </c>
    </row>
    <row r="898" spans="1:6" ht="24">
      <c r="A898" s="70">
        <v>81771</v>
      </c>
      <c r="B898" s="65" t="s">
        <v>1723</v>
      </c>
      <c r="C898" s="278" t="s">
        <v>1724</v>
      </c>
      <c r="D898" s="192">
        <v>0</v>
      </c>
      <c r="E898" s="192"/>
      <c r="F898" s="71" t="str">
        <f t="shared" si="169"/>
        <v>-</v>
      </c>
    </row>
    <row r="899" spans="1:6" ht="12">
      <c r="A899" s="70">
        <v>81772</v>
      </c>
      <c r="B899" s="65" t="s">
        <v>1725</v>
      </c>
      <c r="C899" s="278" t="s">
        <v>1726</v>
      </c>
      <c r="D899" s="192">
        <v>0</v>
      </c>
      <c r="E899" s="192"/>
      <c r="F899" s="71" t="str">
        <f t="shared" si="169"/>
        <v>-</v>
      </c>
    </row>
    <row r="900" spans="1:6" ht="12.75" customHeight="1">
      <c r="A900" s="70">
        <v>82412</v>
      </c>
      <c r="B900" s="65" t="s">
        <v>1727</v>
      </c>
      <c r="C900" s="278" t="s">
        <v>1728</v>
      </c>
      <c r="D900" s="192">
        <v>0</v>
      </c>
      <c r="E900" s="192"/>
      <c r="F900" s="71" t="str">
        <f t="shared" si="169"/>
        <v>-</v>
      </c>
    </row>
    <row r="901" spans="1:6" ht="12.75" customHeight="1">
      <c r="A901" s="70">
        <v>84132</v>
      </c>
      <c r="B901" s="65" t="s">
        <v>1729</v>
      </c>
      <c r="C901" s="278" t="s">
        <v>1730</v>
      </c>
      <c r="D901" s="192">
        <v>0</v>
      </c>
      <c r="E901" s="192"/>
      <c r="F901" s="71" t="str">
        <f t="shared" si="169"/>
        <v>-</v>
      </c>
    </row>
    <row r="902" spans="1:6" ht="12.75" customHeight="1">
      <c r="A902" s="70">
        <v>84142</v>
      </c>
      <c r="B902" s="65" t="s">
        <v>1731</v>
      </c>
      <c r="C902" s="278" t="s">
        <v>1732</v>
      </c>
      <c r="D902" s="192">
        <v>0</v>
      </c>
      <c r="E902" s="192"/>
      <c r="F902" s="71" t="str">
        <f t="shared" si="169"/>
        <v>-</v>
      </c>
    </row>
    <row r="903" spans="1:6" ht="12.75" customHeight="1">
      <c r="A903" s="70">
        <v>84152</v>
      </c>
      <c r="B903" s="65" t="s">
        <v>1733</v>
      </c>
      <c r="C903" s="278" t="s">
        <v>1734</v>
      </c>
      <c r="D903" s="192">
        <v>0</v>
      </c>
      <c r="E903" s="192"/>
      <c r="F903" s="71" t="str">
        <f t="shared" si="169"/>
        <v>-</v>
      </c>
    </row>
    <row r="904" spans="1:6" ht="12.75" customHeight="1">
      <c r="A904" s="70">
        <v>84162</v>
      </c>
      <c r="B904" s="65" t="s">
        <v>1735</v>
      </c>
      <c r="C904" s="278" t="s">
        <v>1736</v>
      </c>
      <c r="D904" s="192">
        <v>0</v>
      </c>
      <c r="E904" s="192"/>
      <c r="F904" s="71" t="str">
        <f t="shared" si="169"/>
        <v>-</v>
      </c>
    </row>
    <row r="905" spans="1:6" ht="12.75" customHeight="1">
      <c r="A905" s="70">
        <v>84221</v>
      </c>
      <c r="B905" s="65" t="s">
        <v>1737</v>
      </c>
      <c r="C905" s="278" t="s">
        <v>1738</v>
      </c>
      <c r="D905" s="192">
        <v>0</v>
      </c>
      <c r="E905" s="192"/>
      <c r="F905" s="71" t="str">
        <f t="shared" si="169"/>
        <v>-</v>
      </c>
    </row>
    <row r="906" spans="1:6" ht="12.75" customHeight="1">
      <c r="A906" s="70">
        <v>84222</v>
      </c>
      <c r="B906" s="65" t="s">
        <v>1739</v>
      </c>
      <c r="C906" s="278" t="s">
        <v>1740</v>
      </c>
      <c r="D906" s="192">
        <v>0</v>
      </c>
      <c r="E906" s="192"/>
      <c r="F906" s="71" t="str">
        <f t="shared" si="169"/>
        <v>-</v>
      </c>
    </row>
    <row r="907" spans="1:6" ht="12.75" customHeight="1">
      <c r="A907" s="70" t="s">
        <v>1741</v>
      </c>
      <c r="B907" s="65" t="s">
        <v>1742</v>
      </c>
      <c r="C907" s="278" t="s">
        <v>1741</v>
      </c>
      <c r="D907" s="192">
        <v>0</v>
      </c>
      <c r="E907" s="192"/>
      <c r="F907" s="71" t="str">
        <f t="shared" si="169"/>
        <v>-</v>
      </c>
    </row>
    <row r="908" spans="1:6" ht="12.75" customHeight="1">
      <c r="A908" s="70">
        <v>84232</v>
      </c>
      <c r="B908" s="65" t="s">
        <v>1743</v>
      </c>
      <c r="C908" s="278" t="s">
        <v>1744</v>
      </c>
      <c r="D908" s="192">
        <v>0</v>
      </c>
      <c r="E908" s="192"/>
      <c r="F908" s="71" t="str">
        <f t="shared" si="169"/>
        <v>-</v>
      </c>
    </row>
    <row r="909" spans="1:6" ht="24">
      <c r="A909" s="70">
        <v>84242</v>
      </c>
      <c r="B909" s="65" t="s">
        <v>1745</v>
      </c>
      <c r="C909" s="278" t="s">
        <v>1746</v>
      </c>
      <c r="D909" s="192">
        <v>0</v>
      </c>
      <c r="E909" s="192"/>
      <c r="F909" s="71" t="str">
        <f t="shared" si="169"/>
        <v>-</v>
      </c>
    </row>
    <row r="910" spans="1:6" ht="24">
      <c r="A910" s="70" t="s">
        <v>1747</v>
      </c>
      <c r="B910" s="65" t="s">
        <v>1748</v>
      </c>
      <c r="C910" s="278" t="s">
        <v>1747</v>
      </c>
      <c r="D910" s="192">
        <v>0</v>
      </c>
      <c r="E910" s="192"/>
      <c r="F910" s="71" t="str">
        <f t="shared" si="169"/>
        <v>-</v>
      </c>
    </row>
    <row r="911" spans="1:6" ht="12.75" customHeight="1">
      <c r="A911" s="70">
        <v>84312</v>
      </c>
      <c r="B911" s="65" t="s">
        <v>1749</v>
      </c>
      <c r="C911" s="278" t="s">
        <v>1750</v>
      </c>
      <c r="D911" s="192">
        <v>0</v>
      </c>
      <c r="E911" s="192"/>
      <c r="F911" s="71" t="str">
        <f t="shared" si="169"/>
        <v>-</v>
      </c>
    </row>
    <row r="912" spans="1:6" ht="24">
      <c r="A912" s="70">
        <v>84431</v>
      </c>
      <c r="B912" s="65" t="s">
        <v>1751</v>
      </c>
      <c r="C912" s="278" t="s">
        <v>1752</v>
      </c>
      <c r="D912" s="192">
        <v>0</v>
      </c>
      <c r="E912" s="192"/>
      <c r="F912" s="71" t="str">
        <f t="shared" si="169"/>
        <v>-</v>
      </c>
    </row>
    <row r="913" spans="1:6" ht="24">
      <c r="A913" s="70">
        <v>84432</v>
      </c>
      <c r="B913" s="65" t="s">
        <v>1753</v>
      </c>
      <c r="C913" s="278" t="s">
        <v>1754</v>
      </c>
      <c r="D913" s="192">
        <v>0</v>
      </c>
      <c r="E913" s="192"/>
      <c r="F913" s="71" t="str">
        <f t="shared" si="169"/>
        <v>-</v>
      </c>
    </row>
    <row r="914" spans="1:6" ht="24">
      <c r="A914" s="70" t="s">
        <v>1755</v>
      </c>
      <c r="B914" s="65" t="s">
        <v>1756</v>
      </c>
      <c r="C914" s="278" t="s">
        <v>1755</v>
      </c>
      <c r="D914" s="192">
        <v>0</v>
      </c>
      <c r="E914" s="192"/>
      <c r="F914" s="71" t="str">
        <f t="shared" si="169"/>
        <v>-</v>
      </c>
    </row>
    <row r="915" spans="1:6" ht="24">
      <c r="A915" s="70">
        <v>84442</v>
      </c>
      <c r="B915" s="65" t="s">
        <v>1757</v>
      </c>
      <c r="C915" s="278" t="s">
        <v>1758</v>
      </c>
      <c r="D915" s="192">
        <v>0</v>
      </c>
      <c r="E915" s="192"/>
      <c r="F915" s="71" t="str">
        <f t="shared" si="169"/>
        <v>-</v>
      </c>
    </row>
    <row r="916" spans="1:6" ht="24">
      <c r="A916" s="70">
        <v>84452</v>
      </c>
      <c r="B916" s="182" t="s">
        <v>1759</v>
      </c>
      <c r="C916" s="278" t="s">
        <v>1760</v>
      </c>
      <c r="D916" s="192">
        <v>0</v>
      </c>
      <c r="E916" s="192"/>
      <c r="F916" s="71" t="str">
        <f t="shared" si="169"/>
        <v>-</v>
      </c>
    </row>
    <row r="917" spans="1:6" ht="24">
      <c r="A917" s="70" t="s">
        <v>1761</v>
      </c>
      <c r="B917" s="182" t="s">
        <v>1762</v>
      </c>
      <c r="C917" s="278" t="s">
        <v>1761</v>
      </c>
      <c r="D917" s="192">
        <v>0</v>
      </c>
      <c r="E917" s="192"/>
      <c r="F917" s="71" t="str">
        <f t="shared" si="169"/>
        <v>-</v>
      </c>
    </row>
    <row r="918" spans="1:6" ht="12.75" customHeight="1">
      <c r="A918" s="70">
        <v>84461</v>
      </c>
      <c r="B918" s="65" t="s">
        <v>1763</v>
      </c>
      <c r="C918" s="278" t="s">
        <v>1764</v>
      </c>
      <c r="D918" s="192">
        <v>0</v>
      </c>
      <c r="E918" s="192"/>
      <c r="F918" s="71" t="str">
        <f t="shared" si="169"/>
        <v>-</v>
      </c>
    </row>
    <row r="919" spans="1:6" ht="12.75" customHeight="1">
      <c r="A919" s="70">
        <v>84462</v>
      </c>
      <c r="B919" s="65" t="s">
        <v>1765</v>
      </c>
      <c r="C919" s="278" t="s">
        <v>1766</v>
      </c>
      <c r="D919" s="192">
        <v>0</v>
      </c>
      <c r="E919" s="192"/>
      <c r="F919" s="71" t="str">
        <f t="shared" si="169"/>
        <v>-</v>
      </c>
    </row>
    <row r="920" spans="1:6" ht="12.75" customHeight="1">
      <c r="A920" s="70" t="s">
        <v>1767</v>
      </c>
      <c r="B920" s="65" t="s">
        <v>1768</v>
      </c>
      <c r="C920" s="278" t="s">
        <v>1767</v>
      </c>
      <c r="D920" s="192">
        <v>0</v>
      </c>
      <c r="E920" s="192"/>
      <c r="F920" s="71" t="str">
        <f t="shared" si="169"/>
        <v>-</v>
      </c>
    </row>
    <row r="921" spans="1:6" ht="12.75" customHeight="1">
      <c r="A921" s="70">
        <v>84472</v>
      </c>
      <c r="B921" s="65" t="s">
        <v>1769</v>
      </c>
      <c r="C921" s="278" t="s">
        <v>1770</v>
      </c>
      <c r="D921" s="192">
        <v>0</v>
      </c>
      <c r="E921" s="192"/>
      <c r="F921" s="71" t="str">
        <f t="shared" si="169"/>
        <v>-</v>
      </c>
    </row>
    <row r="922" spans="1:6" ht="12.75" customHeight="1">
      <c r="A922" s="70">
        <v>84482</v>
      </c>
      <c r="B922" s="65" t="s">
        <v>1771</v>
      </c>
      <c r="C922" s="278" t="s">
        <v>1772</v>
      </c>
      <c r="D922" s="192">
        <v>0</v>
      </c>
      <c r="E922" s="192"/>
      <c r="F922" s="71" t="str">
        <f t="shared" si="169"/>
        <v>-</v>
      </c>
    </row>
    <row r="923" spans="1:6" ht="12.75" customHeight="1">
      <c r="A923" s="70" t="s">
        <v>1773</v>
      </c>
      <c r="B923" s="65" t="s">
        <v>1774</v>
      </c>
      <c r="C923" s="278" t="s">
        <v>1773</v>
      </c>
      <c r="D923" s="192">
        <v>0</v>
      </c>
      <c r="E923" s="192"/>
      <c r="F923" s="71" t="str">
        <f t="shared" si="169"/>
        <v>-</v>
      </c>
    </row>
    <row r="924" spans="1:6" ht="24">
      <c r="A924" s="70">
        <v>84532</v>
      </c>
      <c r="B924" s="65" t="s">
        <v>1775</v>
      </c>
      <c r="C924" s="278" t="s">
        <v>1776</v>
      </c>
      <c r="D924" s="192">
        <v>0</v>
      </c>
      <c r="E924" s="192"/>
      <c r="F924" s="71" t="str">
        <f t="shared" si="169"/>
        <v>-</v>
      </c>
    </row>
    <row r="925" spans="1:6" ht="12.75" customHeight="1">
      <c r="A925" s="70">
        <v>84542</v>
      </c>
      <c r="B925" s="65" t="s">
        <v>1777</v>
      </c>
      <c r="C925" s="278" t="s">
        <v>1778</v>
      </c>
      <c r="D925" s="192">
        <v>0</v>
      </c>
      <c r="E925" s="192"/>
      <c r="F925" s="71" t="str">
        <f t="shared" si="169"/>
        <v>-</v>
      </c>
    </row>
    <row r="926" spans="1:6" ht="12.75" customHeight="1">
      <c r="A926" s="70">
        <v>84552</v>
      </c>
      <c r="B926" s="65" t="s">
        <v>1779</v>
      </c>
      <c r="C926" s="278" t="s">
        <v>1780</v>
      </c>
      <c r="D926" s="192">
        <v>0</v>
      </c>
      <c r="E926" s="192"/>
      <c r="F926" s="71" t="str">
        <f t="shared" si="169"/>
        <v>-</v>
      </c>
    </row>
    <row r="927" spans="1:6" ht="12.75" customHeight="1">
      <c r="A927" s="70">
        <v>84711</v>
      </c>
      <c r="B927" s="65" t="s">
        <v>1781</v>
      </c>
      <c r="C927" s="278" t="s">
        <v>1782</v>
      </c>
      <c r="D927" s="192">
        <v>0</v>
      </c>
      <c r="E927" s="192"/>
      <c r="F927" s="71" t="str">
        <f t="shared" si="169"/>
        <v>-</v>
      </c>
    </row>
    <row r="928" spans="1:6" ht="12.75" customHeight="1">
      <c r="A928" s="70">
        <v>84712</v>
      </c>
      <c r="B928" s="65" t="s">
        <v>1783</v>
      </c>
      <c r="C928" s="278" t="s">
        <v>1784</v>
      </c>
      <c r="D928" s="192">
        <v>0</v>
      </c>
      <c r="E928" s="192"/>
      <c r="F928" s="71" t="str">
        <f t="shared" si="169"/>
        <v>-</v>
      </c>
    </row>
    <row r="929" spans="1:6" ht="12.75" customHeight="1">
      <c r="A929" s="63">
        <v>84721</v>
      </c>
      <c r="B929" s="64" t="s">
        <v>1785</v>
      </c>
      <c r="C929" s="247" t="s">
        <v>1786</v>
      </c>
      <c r="D929" s="194">
        <v>0</v>
      </c>
      <c r="E929" s="194"/>
      <c r="F929" s="45" t="str">
        <f t="shared" si="169"/>
        <v>-</v>
      </c>
    </row>
    <row r="930" spans="1:6" ht="12.75" customHeight="1">
      <c r="A930" s="63">
        <v>84722</v>
      </c>
      <c r="B930" s="64" t="s">
        <v>1787</v>
      </c>
      <c r="C930" s="247" t="s">
        <v>1788</v>
      </c>
      <c r="D930" s="194">
        <v>0</v>
      </c>
      <c r="E930" s="194"/>
      <c r="F930" s="45" t="str">
        <f t="shared" si="169"/>
        <v>-</v>
      </c>
    </row>
    <row r="931" spans="1:6" ht="12.75" customHeight="1">
      <c r="A931" s="63">
        <v>84731</v>
      </c>
      <c r="B931" s="64" t="s">
        <v>1789</v>
      </c>
      <c r="C931" s="247" t="s">
        <v>1790</v>
      </c>
      <c r="D931" s="194">
        <v>0</v>
      </c>
      <c r="E931" s="194"/>
      <c r="F931" s="45" t="str">
        <f t="shared" si="169"/>
        <v>-</v>
      </c>
    </row>
    <row r="932" spans="1:6" ht="12.75" customHeight="1">
      <c r="A932" s="63">
        <v>84732</v>
      </c>
      <c r="B932" s="64" t="s">
        <v>1791</v>
      </c>
      <c r="C932" s="247" t="s">
        <v>1792</v>
      </c>
      <c r="D932" s="194">
        <v>0</v>
      </c>
      <c r="E932" s="194"/>
      <c r="F932" s="45" t="str">
        <f t="shared" si="169"/>
        <v>-</v>
      </c>
    </row>
    <row r="933" spans="1:6" ht="12.75" customHeight="1">
      <c r="A933" s="63">
        <v>84741</v>
      </c>
      <c r="B933" s="64" t="s">
        <v>1793</v>
      </c>
      <c r="C933" s="247" t="s">
        <v>1794</v>
      </c>
      <c r="D933" s="194">
        <v>0</v>
      </c>
      <c r="E933" s="194"/>
      <c r="F933" s="45" t="str">
        <f t="shared" si="169"/>
        <v>-</v>
      </c>
    </row>
    <row r="934" spans="1:6" ht="12.75" customHeight="1">
      <c r="A934" s="63">
        <v>84742</v>
      </c>
      <c r="B934" s="64" t="s">
        <v>1795</v>
      </c>
      <c r="C934" s="247" t="s">
        <v>1796</v>
      </c>
      <c r="D934" s="194">
        <v>0</v>
      </c>
      <c r="E934" s="194"/>
      <c r="F934" s="45" t="str">
        <f t="shared" si="169"/>
        <v>-</v>
      </c>
    </row>
    <row r="935" spans="1:6" ht="12.75" customHeight="1">
      <c r="A935" s="63">
        <v>84751</v>
      </c>
      <c r="B935" s="64" t="s">
        <v>1797</v>
      </c>
      <c r="C935" s="247" t="s">
        <v>1798</v>
      </c>
      <c r="D935" s="194">
        <v>0</v>
      </c>
      <c r="E935" s="194"/>
      <c r="F935" s="45" t="str">
        <f t="shared" si="169"/>
        <v>-</v>
      </c>
    </row>
    <row r="936" spans="1:6" ht="12.75" customHeight="1">
      <c r="A936" s="63">
        <v>84752</v>
      </c>
      <c r="B936" s="64" t="s">
        <v>1799</v>
      </c>
      <c r="C936" s="247" t="s">
        <v>1800</v>
      </c>
      <c r="D936" s="194">
        <v>0</v>
      </c>
      <c r="E936" s="194"/>
      <c r="F936" s="45" t="str">
        <f t="shared" si="169"/>
        <v>-</v>
      </c>
    </row>
    <row r="937" spans="1:6" ht="24">
      <c r="A937" s="70">
        <v>84761</v>
      </c>
      <c r="B937" s="182" t="s">
        <v>1801</v>
      </c>
      <c r="C937" s="278" t="s">
        <v>1802</v>
      </c>
      <c r="D937" s="192">
        <v>0</v>
      </c>
      <c r="E937" s="192"/>
      <c r="F937" s="71" t="str">
        <f t="shared" si="169"/>
        <v>-</v>
      </c>
    </row>
    <row r="938" spans="1:6" ht="24">
      <c r="A938" s="70">
        <v>84762</v>
      </c>
      <c r="B938" s="182" t="s">
        <v>1803</v>
      </c>
      <c r="C938" s="278" t="s">
        <v>1804</v>
      </c>
      <c r="D938" s="192">
        <v>0</v>
      </c>
      <c r="E938" s="192"/>
      <c r="F938" s="71" t="str">
        <f t="shared" si="169"/>
        <v>-</v>
      </c>
    </row>
    <row r="939" spans="1:6" ht="12">
      <c r="A939" s="70" t="s">
        <v>1805</v>
      </c>
      <c r="B939" s="65" t="s">
        <v>1806</v>
      </c>
      <c r="C939" s="278" t="s">
        <v>1805</v>
      </c>
      <c r="D939" s="192">
        <v>0</v>
      </c>
      <c r="E939" s="192"/>
      <c r="F939" s="71" t="str">
        <f t="shared" si="169"/>
        <v>-</v>
      </c>
    </row>
    <row r="940" spans="1:6" ht="12">
      <c r="A940" s="70" t="s">
        <v>1807</v>
      </c>
      <c r="B940" s="65" t="s">
        <v>1808</v>
      </c>
      <c r="C940" s="278" t="s">
        <v>1807</v>
      </c>
      <c r="D940" s="192">
        <v>0</v>
      </c>
      <c r="E940" s="192"/>
      <c r="F940" s="71" t="str">
        <f t="shared" si="169"/>
        <v>-</v>
      </c>
    </row>
    <row r="941" spans="1:6" ht="12.75" customHeight="1">
      <c r="A941" s="70">
        <v>85412</v>
      </c>
      <c r="B941" s="65" t="s">
        <v>1809</v>
      </c>
      <c r="C941" s="278" t="s">
        <v>1810</v>
      </c>
      <c r="D941" s="192">
        <v>0</v>
      </c>
      <c r="E941" s="192"/>
      <c r="F941" s="71" t="str">
        <f t="shared" si="169"/>
        <v>-</v>
      </c>
    </row>
    <row r="942" spans="1:6" ht="24">
      <c r="A942" s="70">
        <v>51212</v>
      </c>
      <c r="B942" s="182" t="s">
        <v>1811</v>
      </c>
      <c r="C942" s="278" t="s">
        <v>1812</v>
      </c>
      <c r="D942" s="192">
        <v>0</v>
      </c>
      <c r="E942" s="192"/>
      <c r="F942" s="71" t="str">
        <f t="shared" si="169"/>
        <v>-</v>
      </c>
    </row>
    <row r="943" spans="1:6" ht="12.75" customHeight="1">
      <c r="A943" s="63">
        <v>51322</v>
      </c>
      <c r="B943" s="65" t="s">
        <v>1813</v>
      </c>
      <c r="C943" s="247" t="s">
        <v>1814</v>
      </c>
      <c r="D943" s="194">
        <v>0</v>
      </c>
      <c r="E943" s="194"/>
      <c r="F943" s="45" t="str">
        <f t="shared" si="169"/>
        <v>-</v>
      </c>
    </row>
    <row r="944" spans="1:6" ht="12.75" customHeight="1">
      <c r="A944" s="63">
        <v>51332</v>
      </c>
      <c r="B944" s="64" t="s">
        <v>1815</v>
      </c>
      <c r="C944" s="247" t="s">
        <v>1816</v>
      </c>
      <c r="D944" s="194">
        <v>0</v>
      </c>
      <c r="E944" s="194"/>
      <c r="F944" s="45" t="str">
        <f t="shared" si="169"/>
        <v>-</v>
      </c>
    </row>
    <row r="945" spans="1:6" ht="24">
      <c r="A945" s="63">
        <v>51342</v>
      </c>
      <c r="B945" s="64" t="s">
        <v>1817</v>
      </c>
      <c r="C945" s="247" t="s">
        <v>1818</v>
      </c>
      <c r="D945" s="194">
        <v>0</v>
      </c>
      <c r="E945" s="194"/>
      <c r="F945" s="45" t="str">
        <f t="shared" si="169"/>
        <v>-</v>
      </c>
    </row>
    <row r="946" spans="1:6" ht="12.75" customHeight="1">
      <c r="A946" s="63">
        <v>51411</v>
      </c>
      <c r="B946" s="64" t="s">
        <v>1819</v>
      </c>
      <c r="C946" s="247" t="s">
        <v>1820</v>
      </c>
      <c r="D946" s="194">
        <v>0</v>
      </c>
      <c r="E946" s="194"/>
      <c r="F946" s="45" t="str">
        <f t="shared" si="169"/>
        <v>-</v>
      </c>
    </row>
    <row r="947" spans="1:6" ht="12.75" customHeight="1">
      <c r="A947" s="63">
        <v>51412</v>
      </c>
      <c r="B947" s="64" t="s">
        <v>1821</v>
      </c>
      <c r="C947" s="247" t="s">
        <v>1822</v>
      </c>
      <c r="D947" s="194">
        <v>0</v>
      </c>
      <c r="E947" s="194"/>
      <c r="F947" s="45" t="str">
        <f t="shared" si="169"/>
        <v>-</v>
      </c>
    </row>
    <row r="948" spans="1:6" ht="24">
      <c r="A948" s="63">
        <v>51532</v>
      </c>
      <c r="B948" s="64" t="s">
        <v>1823</v>
      </c>
      <c r="C948" s="247" t="s">
        <v>1824</v>
      </c>
      <c r="D948" s="194">
        <v>0</v>
      </c>
      <c r="E948" s="194"/>
      <c r="F948" s="45" t="str">
        <f t="shared" si="169"/>
        <v>-</v>
      </c>
    </row>
    <row r="949" spans="1:6" ht="24">
      <c r="A949" s="63">
        <v>51542</v>
      </c>
      <c r="B949" s="64" t="s">
        <v>1825</v>
      </c>
      <c r="C949" s="247" t="s">
        <v>1826</v>
      </c>
      <c r="D949" s="194">
        <v>0</v>
      </c>
      <c r="E949" s="194"/>
      <c r="F949" s="45" t="str">
        <f t="shared" si="169"/>
        <v>-</v>
      </c>
    </row>
    <row r="950" spans="1:6" ht="24">
      <c r="A950" s="63">
        <v>51552</v>
      </c>
      <c r="B950" s="183" t="s">
        <v>1827</v>
      </c>
      <c r="C950" s="247" t="s">
        <v>1828</v>
      </c>
      <c r="D950" s="194">
        <v>0</v>
      </c>
      <c r="E950" s="194"/>
      <c r="F950" s="45" t="str">
        <f t="shared" si="169"/>
        <v>-</v>
      </c>
    </row>
    <row r="951" spans="1:6" ht="24">
      <c r="A951" s="63">
        <v>51631</v>
      </c>
      <c r="B951" s="64" t="s">
        <v>1829</v>
      </c>
      <c r="C951" s="247" t="s">
        <v>1830</v>
      </c>
      <c r="D951" s="194">
        <v>0</v>
      </c>
      <c r="E951" s="194"/>
      <c r="F951" s="45" t="str">
        <f t="shared" si="169"/>
        <v>-</v>
      </c>
    </row>
    <row r="952" spans="1:6" ht="24">
      <c r="A952" s="63">
        <v>51632</v>
      </c>
      <c r="B952" s="64" t="s">
        <v>1831</v>
      </c>
      <c r="C952" s="247" t="s">
        <v>1832</v>
      </c>
      <c r="D952" s="194">
        <v>0</v>
      </c>
      <c r="E952" s="194"/>
      <c r="F952" s="45" t="str">
        <f t="shared" si="169"/>
        <v>-</v>
      </c>
    </row>
    <row r="953" spans="1:6" ht="12.75" customHeight="1">
      <c r="A953" s="63">
        <v>51641</v>
      </c>
      <c r="B953" s="64" t="s">
        <v>1833</v>
      </c>
      <c r="C953" s="247" t="s">
        <v>1834</v>
      </c>
      <c r="D953" s="194">
        <v>0</v>
      </c>
      <c r="E953" s="194"/>
      <c r="F953" s="45" t="str">
        <f t="shared" si="169"/>
        <v>-</v>
      </c>
    </row>
    <row r="954" spans="1:6" ht="12.75" customHeight="1">
      <c r="A954" s="63">
        <v>51642</v>
      </c>
      <c r="B954" s="64" t="s">
        <v>1835</v>
      </c>
      <c r="C954" s="247" t="s">
        <v>1836</v>
      </c>
      <c r="D954" s="194">
        <v>0</v>
      </c>
      <c r="E954" s="194"/>
      <c r="F954" s="45" t="str">
        <f t="shared" si="169"/>
        <v>-</v>
      </c>
    </row>
    <row r="955" spans="1:6" ht="12.75" customHeight="1">
      <c r="A955" s="63">
        <v>51711</v>
      </c>
      <c r="B955" s="64" t="s">
        <v>1837</v>
      </c>
      <c r="C955" s="247" t="s">
        <v>1838</v>
      </c>
      <c r="D955" s="194">
        <v>0</v>
      </c>
      <c r="E955" s="194"/>
      <c r="F955" s="45" t="str">
        <f t="shared" si="169"/>
        <v>-</v>
      </c>
    </row>
    <row r="956" spans="1:6" ht="12.75" customHeight="1">
      <c r="A956" s="63">
        <v>51712</v>
      </c>
      <c r="B956" s="64" t="s">
        <v>1839</v>
      </c>
      <c r="C956" s="247" t="s">
        <v>1840</v>
      </c>
      <c r="D956" s="194">
        <v>0</v>
      </c>
      <c r="E956" s="194"/>
      <c r="F956" s="45" t="str">
        <f t="shared" si="169"/>
        <v>-</v>
      </c>
    </row>
    <row r="957" spans="1:6" ht="12.75" customHeight="1">
      <c r="A957" s="63">
        <v>51721</v>
      </c>
      <c r="B957" s="64" t="s">
        <v>1841</v>
      </c>
      <c r="C957" s="247" t="s">
        <v>1842</v>
      </c>
      <c r="D957" s="194">
        <v>0</v>
      </c>
      <c r="E957" s="194"/>
      <c r="F957" s="45" t="str">
        <f t="shared" si="169"/>
        <v>-</v>
      </c>
    </row>
    <row r="958" spans="1:6" ht="12.75" customHeight="1">
      <c r="A958" s="63">
        <v>51722</v>
      </c>
      <c r="B958" s="64" t="s">
        <v>1843</v>
      </c>
      <c r="C958" s="247" t="s">
        <v>1844</v>
      </c>
      <c r="D958" s="194">
        <v>0</v>
      </c>
      <c r="E958" s="194"/>
      <c r="F958" s="45" t="str">
        <f t="shared" si="169"/>
        <v>-</v>
      </c>
    </row>
    <row r="959" spans="1:6" ht="12.75" customHeight="1">
      <c r="A959" s="63">
        <v>51731</v>
      </c>
      <c r="B959" s="64" t="s">
        <v>1845</v>
      </c>
      <c r="C959" s="247" t="s">
        <v>1846</v>
      </c>
      <c r="D959" s="194">
        <v>0</v>
      </c>
      <c r="E959" s="194"/>
      <c r="F959" s="45" t="str">
        <f t="shared" si="169"/>
        <v>-</v>
      </c>
    </row>
    <row r="960" spans="1:6" ht="12.75" customHeight="1">
      <c r="A960" s="63">
        <v>51732</v>
      </c>
      <c r="B960" s="64" t="s">
        <v>1847</v>
      </c>
      <c r="C960" s="247" t="s">
        <v>1848</v>
      </c>
      <c r="D960" s="194">
        <v>0</v>
      </c>
      <c r="E960" s="194"/>
      <c r="F960" s="45" t="str">
        <f t="shared" si="169"/>
        <v>-</v>
      </c>
    </row>
    <row r="961" spans="1:6" ht="12.75" customHeight="1">
      <c r="A961" s="63">
        <v>51741</v>
      </c>
      <c r="B961" s="64" t="s">
        <v>1849</v>
      </c>
      <c r="C961" s="247" t="s">
        <v>1850</v>
      </c>
      <c r="D961" s="194">
        <v>0</v>
      </c>
      <c r="E961" s="194"/>
      <c r="F961" s="45" t="str">
        <f t="shared" si="169"/>
        <v>-</v>
      </c>
    </row>
    <row r="962" spans="1:6" ht="12.75" customHeight="1">
      <c r="A962" s="63">
        <v>51742</v>
      </c>
      <c r="B962" s="64" t="s">
        <v>1851</v>
      </c>
      <c r="C962" s="247" t="s">
        <v>1852</v>
      </c>
      <c r="D962" s="194">
        <v>0</v>
      </c>
      <c r="E962" s="194"/>
      <c r="F962" s="45" t="str">
        <f t="shared" si="169"/>
        <v>-</v>
      </c>
    </row>
    <row r="963" spans="1:6" ht="12.75" customHeight="1">
      <c r="A963" s="63">
        <v>51751</v>
      </c>
      <c r="B963" s="64" t="s">
        <v>1853</v>
      </c>
      <c r="C963" s="247" t="s">
        <v>1854</v>
      </c>
      <c r="D963" s="194">
        <v>0</v>
      </c>
      <c r="E963" s="194"/>
      <c r="F963" s="45" t="str">
        <f t="shared" si="169"/>
        <v>-</v>
      </c>
    </row>
    <row r="964" spans="1:6" ht="12.75" customHeight="1">
      <c r="A964" s="63">
        <v>51752</v>
      </c>
      <c r="B964" s="64" t="s">
        <v>1855</v>
      </c>
      <c r="C964" s="247" t="s">
        <v>1856</v>
      </c>
      <c r="D964" s="194">
        <v>0</v>
      </c>
      <c r="E964" s="194"/>
      <c r="F964" s="45" t="str">
        <f t="shared" si="169"/>
        <v>-</v>
      </c>
    </row>
    <row r="965" spans="1:6" ht="24">
      <c r="A965" s="63">
        <v>51761</v>
      </c>
      <c r="B965" s="65" t="s">
        <v>1857</v>
      </c>
      <c r="C965" s="247" t="s">
        <v>1858</v>
      </c>
      <c r="D965" s="194">
        <v>0</v>
      </c>
      <c r="E965" s="194"/>
      <c r="F965" s="45" t="str">
        <f t="shared" si="169"/>
        <v>-</v>
      </c>
    </row>
    <row r="966" spans="1:6" ht="24">
      <c r="A966" s="70">
        <v>51762</v>
      </c>
      <c r="B966" s="65" t="s">
        <v>1859</v>
      </c>
      <c r="C966" s="278" t="s">
        <v>1860</v>
      </c>
      <c r="D966" s="192">
        <v>0</v>
      </c>
      <c r="E966" s="192"/>
      <c r="F966" s="71" t="str">
        <f t="shared" si="169"/>
        <v>-</v>
      </c>
    </row>
    <row r="967" spans="1:6" ht="12">
      <c r="A967" s="70">
        <v>51771</v>
      </c>
      <c r="B967" s="65" t="s">
        <v>1861</v>
      </c>
      <c r="C967" s="278" t="s">
        <v>1862</v>
      </c>
      <c r="D967" s="192">
        <v>0</v>
      </c>
      <c r="E967" s="192"/>
      <c r="F967" s="71" t="str">
        <f t="shared" si="169"/>
        <v>-</v>
      </c>
    </row>
    <row r="968" spans="1:6" ht="12">
      <c r="A968" s="70">
        <v>51772</v>
      </c>
      <c r="B968" s="65" t="s">
        <v>1863</v>
      </c>
      <c r="C968" s="278" t="s">
        <v>1864</v>
      </c>
      <c r="D968" s="192">
        <v>0</v>
      </c>
      <c r="E968" s="192"/>
      <c r="F968" s="71" t="str">
        <f t="shared" si="169"/>
        <v>-</v>
      </c>
    </row>
    <row r="969" spans="1:6" ht="24">
      <c r="A969" s="70">
        <v>54132</v>
      </c>
      <c r="B969" s="65" t="s">
        <v>1865</v>
      </c>
      <c r="C969" s="278" t="s">
        <v>1866</v>
      </c>
      <c r="D969" s="192">
        <v>0</v>
      </c>
      <c r="E969" s="192"/>
      <c r="F969" s="71" t="str">
        <f t="shared" si="169"/>
        <v>-</v>
      </c>
    </row>
    <row r="970" spans="1:6" ht="24">
      <c r="A970" s="63">
        <v>54142</v>
      </c>
      <c r="B970" s="65" t="s">
        <v>1867</v>
      </c>
      <c r="C970" s="247" t="s">
        <v>1868</v>
      </c>
      <c r="D970" s="194">
        <v>0</v>
      </c>
      <c r="E970" s="194"/>
      <c r="F970" s="45" t="str">
        <f t="shared" si="169"/>
        <v>-</v>
      </c>
    </row>
    <row r="971" spans="1:6" ht="12.75" customHeight="1">
      <c r="A971" s="63">
        <v>54152</v>
      </c>
      <c r="B971" s="65" t="s">
        <v>1869</v>
      </c>
      <c r="C971" s="247" t="s">
        <v>1870</v>
      </c>
      <c r="D971" s="194">
        <v>0</v>
      </c>
      <c r="E971" s="194"/>
      <c r="F971" s="45" t="str">
        <f t="shared" si="169"/>
        <v>-</v>
      </c>
    </row>
    <row r="972" spans="1:6" ht="24">
      <c r="A972" s="63">
        <v>54162</v>
      </c>
      <c r="B972" s="65" t="s">
        <v>1871</v>
      </c>
      <c r="C972" s="247" t="s">
        <v>1872</v>
      </c>
      <c r="D972" s="194">
        <v>0</v>
      </c>
      <c r="E972" s="194"/>
      <c r="F972" s="45" t="str">
        <f t="shared" si="169"/>
        <v>-</v>
      </c>
    </row>
    <row r="973" spans="1:6" ht="24">
      <c r="A973" s="63">
        <v>54221</v>
      </c>
      <c r="B973" s="182" t="s">
        <v>1873</v>
      </c>
      <c r="C973" s="247" t="s">
        <v>1874</v>
      </c>
      <c r="D973" s="194">
        <v>0</v>
      </c>
      <c r="E973" s="194"/>
      <c r="F973" s="45" t="str">
        <f t="shared" si="169"/>
        <v>-</v>
      </c>
    </row>
    <row r="974" spans="1:6" ht="24">
      <c r="A974" s="70">
        <v>54222</v>
      </c>
      <c r="B974" s="182" t="s">
        <v>1875</v>
      </c>
      <c r="C974" s="278" t="s">
        <v>1876</v>
      </c>
      <c r="D974" s="192">
        <v>0</v>
      </c>
      <c r="E974" s="192"/>
      <c r="F974" s="71" t="str">
        <f t="shared" si="169"/>
        <v>-</v>
      </c>
    </row>
    <row r="975" spans="1:6" ht="24">
      <c r="A975" s="70" t="s">
        <v>1877</v>
      </c>
      <c r="B975" s="65" t="s">
        <v>1878</v>
      </c>
      <c r="C975" s="278" t="s">
        <v>1877</v>
      </c>
      <c r="D975" s="192">
        <v>0</v>
      </c>
      <c r="E975" s="192"/>
      <c r="F975" s="71" t="str">
        <f t="shared" si="169"/>
        <v>-</v>
      </c>
    </row>
    <row r="976" spans="1:6" ht="24">
      <c r="A976" s="70">
        <v>54232</v>
      </c>
      <c r="B976" s="182" t="s">
        <v>1879</v>
      </c>
      <c r="C976" s="278" t="s">
        <v>1880</v>
      </c>
      <c r="D976" s="192">
        <v>0</v>
      </c>
      <c r="E976" s="192"/>
      <c r="F976" s="71" t="str">
        <f t="shared" si="169"/>
        <v>-</v>
      </c>
    </row>
    <row r="977" spans="1:6" ht="24">
      <c r="A977" s="70">
        <v>54242</v>
      </c>
      <c r="B977" s="65" t="s">
        <v>1881</v>
      </c>
      <c r="C977" s="278" t="s">
        <v>1882</v>
      </c>
      <c r="D977" s="192">
        <v>0</v>
      </c>
      <c r="E977" s="192"/>
      <c r="F977" s="71" t="str">
        <f t="shared" si="169"/>
        <v>-</v>
      </c>
    </row>
    <row r="978" spans="1:6" ht="24">
      <c r="A978" s="70" t="s">
        <v>1883</v>
      </c>
      <c r="B978" s="65" t="s">
        <v>1884</v>
      </c>
      <c r="C978" s="278" t="s">
        <v>1883</v>
      </c>
      <c r="D978" s="192">
        <v>0</v>
      </c>
      <c r="E978" s="192"/>
      <c r="F978" s="71" t="str">
        <f t="shared" si="169"/>
        <v>-</v>
      </c>
    </row>
    <row r="979" spans="1:6" ht="24">
      <c r="A979" s="70">
        <v>54312</v>
      </c>
      <c r="B979" s="182" t="s">
        <v>1885</v>
      </c>
      <c r="C979" s="278" t="s">
        <v>1886</v>
      </c>
      <c r="D979" s="192">
        <v>0</v>
      </c>
      <c r="E979" s="192"/>
      <c r="F979" s="71" t="str">
        <f t="shared" si="169"/>
        <v>-</v>
      </c>
    </row>
    <row r="980" spans="1:6" ht="24">
      <c r="A980" s="70">
        <v>54431</v>
      </c>
      <c r="B980" s="65" t="s">
        <v>1887</v>
      </c>
      <c r="C980" s="278" t="s">
        <v>1888</v>
      </c>
      <c r="D980" s="192">
        <v>0</v>
      </c>
      <c r="E980" s="192"/>
      <c r="F980" s="71" t="str">
        <f t="shared" si="169"/>
        <v>-</v>
      </c>
    </row>
    <row r="981" spans="1:6" ht="24">
      <c r="A981" s="70">
        <v>54432</v>
      </c>
      <c r="B981" s="65" t="s">
        <v>1889</v>
      </c>
      <c r="C981" s="278" t="s">
        <v>1890</v>
      </c>
      <c r="D981" s="192">
        <v>0</v>
      </c>
      <c r="E981" s="192"/>
      <c r="F981" s="71" t="str">
        <f t="shared" si="169"/>
        <v>-</v>
      </c>
    </row>
    <row r="982" spans="1:6" ht="24">
      <c r="A982" s="70" t="s">
        <v>1891</v>
      </c>
      <c r="B982" s="65" t="s">
        <v>1892</v>
      </c>
      <c r="C982" s="278" t="s">
        <v>1891</v>
      </c>
      <c r="D982" s="192">
        <v>0</v>
      </c>
      <c r="E982" s="192"/>
      <c r="F982" s="71" t="str">
        <f t="shared" si="169"/>
        <v>-</v>
      </c>
    </row>
    <row r="983" spans="1:6" ht="24">
      <c r="A983" s="70">
        <v>54442</v>
      </c>
      <c r="B983" s="65" t="s">
        <v>1893</v>
      </c>
      <c r="C983" s="278" t="s">
        <v>1894</v>
      </c>
      <c r="D983" s="192">
        <v>0</v>
      </c>
      <c r="E983" s="192"/>
      <c r="F983" s="71" t="str">
        <f t="shared" si="169"/>
        <v>-</v>
      </c>
    </row>
    <row r="984" spans="1:6" ht="24">
      <c r="A984" s="70">
        <v>54452</v>
      </c>
      <c r="B984" s="65" t="s">
        <v>1895</v>
      </c>
      <c r="C984" s="278" t="s">
        <v>1896</v>
      </c>
      <c r="D984" s="192">
        <v>0</v>
      </c>
      <c r="E984" s="192"/>
      <c r="F984" s="71" t="str">
        <f t="shared" si="169"/>
        <v>-</v>
      </c>
    </row>
    <row r="985" spans="1:6" ht="24">
      <c r="A985" s="70" t="s">
        <v>1897</v>
      </c>
      <c r="B985" s="65" t="s">
        <v>1898</v>
      </c>
      <c r="C985" s="278" t="s">
        <v>1897</v>
      </c>
      <c r="D985" s="192">
        <v>0</v>
      </c>
      <c r="E985" s="192"/>
      <c r="F985" s="71" t="str">
        <f t="shared" si="169"/>
        <v>-</v>
      </c>
    </row>
    <row r="986" spans="1:6" ht="24">
      <c r="A986" s="70">
        <v>54461</v>
      </c>
      <c r="B986" s="65" t="s">
        <v>1899</v>
      </c>
      <c r="C986" s="278" t="s">
        <v>1900</v>
      </c>
      <c r="D986" s="192">
        <v>0</v>
      </c>
      <c r="E986" s="192"/>
      <c r="F986" s="71" t="str">
        <f t="shared" si="169"/>
        <v>-</v>
      </c>
    </row>
    <row r="987" spans="1:6" ht="24">
      <c r="A987" s="70">
        <v>54462</v>
      </c>
      <c r="B987" s="65" t="s">
        <v>1901</v>
      </c>
      <c r="C987" s="278" t="s">
        <v>1902</v>
      </c>
      <c r="D987" s="192">
        <v>0</v>
      </c>
      <c r="E987" s="192"/>
      <c r="F987" s="71" t="str">
        <f t="shared" si="169"/>
        <v>-</v>
      </c>
    </row>
    <row r="988" spans="1:6" ht="12">
      <c r="A988" s="70" t="s">
        <v>1903</v>
      </c>
      <c r="B988" s="65" t="s">
        <v>1904</v>
      </c>
      <c r="C988" s="278" t="s">
        <v>1903</v>
      </c>
      <c r="D988" s="192">
        <v>0</v>
      </c>
      <c r="E988" s="192"/>
      <c r="F988" s="71" t="str">
        <f t="shared" si="169"/>
        <v>-</v>
      </c>
    </row>
    <row r="989" spans="1:6" ht="24">
      <c r="A989" s="70">
        <v>54472</v>
      </c>
      <c r="B989" s="182" t="s">
        <v>1905</v>
      </c>
      <c r="C989" s="278" t="s">
        <v>1906</v>
      </c>
      <c r="D989" s="192">
        <v>0</v>
      </c>
      <c r="E989" s="192"/>
      <c r="F989" s="71" t="str">
        <f t="shared" si="169"/>
        <v>-</v>
      </c>
    </row>
    <row r="990" spans="1:6" ht="24">
      <c r="A990" s="70">
        <v>54482</v>
      </c>
      <c r="B990" s="182" t="s">
        <v>1907</v>
      </c>
      <c r="C990" s="278" t="s">
        <v>1908</v>
      </c>
      <c r="D990" s="192">
        <v>0</v>
      </c>
      <c r="E990" s="192"/>
      <c r="F990" s="71" t="str">
        <f t="shared" si="169"/>
        <v>-</v>
      </c>
    </row>
    <row r="991" spans="1:6" ht="24">
      <c r="A991" s="70" t="s">
        <v>1909</v>
      </c>
      <c r="B991" s="182" t="s">
        <v>1910</v>
      </c>
      <c r="C991" s="278" t="s">
        <v>1909</v>
      </c>
      <c r="D991" s="192">
        <v>0</v>
      </c>
      <c r="E991" s="192"/>
      <c r="F991" s="71" t="str">
        <f t="shared" si="169"/>
        <v>-</v>
      </c>
    </row>
    <row r="992" spans="1:6" ht="24">
      <c r="A992" s="70">
        <v>54532</v>
      </c>
      <c r="B992" s="65" t="s">
        <v>1911</v>
      </c>
      <c r="C992" s="278" t="s">
        <v>1912</v>
      </c>
      <c r="D992" s="192">
        <v>0</v>
      </c>
      <c r="E992" s="192"/>
      <c r="F992" s="71" t="str">
        <f t="shared" si="169"/>
        <v>-</v>
      </c>
    </row>
    <row r="993" spans="1:6" ht="12.75" customHeight="1">
      <c r="A993" s="70">
        <v>54542</v>
      </c>
      <c r="B993" s="65" t="s">
        <v>1913</v>
      </c>
      <c r="C993" s="278" t="s">
        <v>1914</v>
      </c>
      <c r="D993" s="192">
        <v>0</v>
      </c>
      <c r="E993" s="192"/>
      <c r="F993" s="71" t="str">
        <f t="shared" si="169"/>
        <v>-</v>
      </c>
    </row>
    <row r="994" spans="1:6" ht="24">
      <c r="A994" s="70">
        <v>54552</v>
      </c>
      <c r="B994" s="65" t="s">
        <v>1915</v>
      </c>
      <c r="C994" s="278" t="s">
        <v>1916</v>
      </c>
      <c r="D994" s="192">
        <v>0</v>
      </c>
      <c r="E994" s="192"/>
      <c r="F994" s="71" t="str">
        <f t="shared" si="169"/>
        <v>-</v>
      </c>
    </row>
    <row r="995" spans="1:6" ht="12.75" customHeight="1">
      <c r="A995" s="70">
        <v>54711</v>
      </c>
      <c r="B995" s="65" t="s">
        <v>1917</v>
      </c>
      <c r="C995" s="278" t="s">
        <v>1918</v>
      </c>
      <c r="D995" s="192">
        <v>0</v>
      </c>
      <c r="E995" s="192"/>
      <c r="F995" s="71" t="str">
        <f t="shared" si="169"/>
        <v>-</v>
      </c>
    </row>
    <row r="996" spans="1:6" ht="12.75" customHeight="1">
      <c r="A996" s="70">
        <v>54712</v>
      </c>
      <c r="B996" s="65" t="s">
        <v>1919</v>
      </c>
      <c r="C996" s="278" t="s">
        <v>1920</v>
      </c>
      <c r="D996" s="192">
        <v>0</v>
      </c>
      <c r="E996" s="192"/>
      <c r="F996" s="71" t="str">
        <f t="shared" si="169"/>
        <v>-</v>
      </c>
    </row>
    <row r="997" spans="1:6" ht="12.75" customHeight="1">
      <c r="A997" s="70">
        <v>54721</v>
      </c>
      <c r="B997" s="65" t="s">
        <v>1921</v>
      </c>
      <c r="C997" s="278" t="s">
        <v>1922</v>
      </c>
      <c r="D997" s="192">
        <v>0</v>
      </c>
      <c r="E997" s="192"/>
      <c r="F997" s="71" t="str">
        <f t="shared" si="169"/>
        <v>-</v>
      </c>
    </row>
    <row r="998" spans="1:6" ht="12.75" customHeight="1">
      <c r="A998" s="70">
        <v>54722</v>
      </c>
      <c r="B998" s="65" t="s">
        <v>1923</v>
      </c>
      <c r="C998" s="278" t="s">
        <v>1924</v>
      </c>
      <c r="D998" s="192">
        <v>0</v>
      </c>
      <c r="E998" s="192"/>
      <c r="F998" s="71" t="str">
        <f t="shared" si="169"/>
        <v>-</v>
      </c>
    </row>
    <row r="999" spans="1:6" ht="12.75" customHeight="1">
      <c r="A999" s="70">
        <v>54731</v>
      </c>
      <c r="B999" s="65" t="s">
        <v>1925</v>
      </c>
      <c r="C999" s="278" t="s">
        <v>1926</v>
      </c>
      <c r="D999" s="192">
        <v>0</v>
      </c>
      <c r="E999" s="192"/>
      <c r="F999" s="71" t="str">
        <f t="shared" si="169"/>
        <v>-</v>
      </c>
    </row>
    <row r="1000" spans="1:6" ht="12.75" customHeight="1">
      <c r="A1000" s="70">
        <v>54732</v>
      </c>
      <c r="B1000" s="65" t="s">
        <v>1927</v>
      </c>
      <c r="C1000" s="278" t="s">
        <v>1928</v>
      </c>
      <c r="D1000" s="192">
        <v>0</v>
      </c>
      <c r="E1000" s="192"/>
      <c r="F1000" s="71" t="str">
        <f t="shared" si="169"/>
        <v>-</v>
      </c>
    </row>
    <row r="1001" spans="1:6" ht="12.75" customHeight="1">
      <c r="A1001" s="70">
        <v>54741</v>
      </c>
      <c r="B1001" s="65" t="s">
        <v>1929</v>
      </c>
      <c r="C1001" s="278" t="s">
        <v>1930</v>
      </c>
      <c r="D1001" s="192">
        <v>0</v>
      </c>
      <c r="E1001" s="192"/>
      <c r="F1001" s="71" t="str">
        <f t="shared" si="169"/>
        <v>-</v>
      </c>
    </row>
    <row r="1002" spans="1:6" ht="12.75" customHeight="1">
      <c r="A1002" s="70">
        <v>54742</v>
      </c>
      <c r="B1002" s="65" t="s">
        <v>1931</v>
      </c>
      <c r="C1002" s="278" t="s">
        <v>1932</v>
      </c>
      <c r="D1002" s="192">
        <v>0</v>
      </c>
      <c r="E1002" s="192"/>
      <c r="F1002" s="71" t="str">
        <f t="shared" si="169"/>
        <v>-</v>
      </c>
    </row>
    <row r="1003" spans="1:6" ht="24">
      <c r="A1003" s="70">
        <v>54751</v>
      </c>
      <c r="B1003" s="65" t="s">
        <v>1933</v>
      </c>
      <c r="C1003" s="278" t="s">
        <v>1934</v>
      </c>
      <c r="D1003" s="192">
        <v>0</v>
      </c>
      <c r="E1003" s="192"/>
      <c r="F1003" s="71" t="str">
        <f t="shared" si="169"/>
        <v>-</v>
      </c>
    </row>
    <row r="1004" spans="1:6" ht="24">
      <c r="A1004" s="70">
        <v>54752</v>
      </c>
      <c r="B1004" s="65" t="s">
        <v>1935</v>
      </c>
      <c r="C1004" s="278" t="s">
        <v>1936</v>
      </c>
      <c r="D1004" s="192">
        <v>0</v>
      </c>
      <c r="E1004" s="192"/>
      <c r="F1004" s="71" t="str">
        <f t="shared" si="169"/>
        <v>-</v>
      </c>
    </row>
    <row r="1005" spans="1:6" ht="24">
      <c r="A1005" s="70">
        <v>54761</v>
      </c>
      <c r="B1005" s="65" t="s">
        <v>1937</v>
      </c>
      <c r="C1005" s="278" t="s">
        <v>1938</v>
      </c>
      <c r="D1005" s="192">
        <v>0</v>
      </c>
      <c r="E1005" s="192"/>
      <c r="F1005" s="71" t="str">
        <f t="shared" si="169"/>
        <v>-</v>
      </c>
    </row>
    <row r="1006" spans="1:6" ht="24">
      <c r="A1006" s="70">
        <v>54762</v>
      </c>
      <c r="B1006" s="65" t="s">
        <v>1939</v>
      </c>
      <c r="C1006" s="278" t="s">
        <v>1940</v>
      </c>
      <c r="D1006" s="192">
        <v>0</v>
      </c>
      <c r="E1006" s="192"/>
      <c r="F1006" s="71" t="str">
        <f t="shared" si="169"/>
        <v>-</v>
      </c>
    </row>
    <row r="1007" spans="1:6" ht="24">
      <c r="A1007" s="70">
        <v>54771</v>
      </c>
      <c r="B1007" s="65" t="s">
        <v>1941</v>
      </c>
      <c r="C1007" s="278" t="s">
        <v>1942</v>
      </c>
      <c r="D1007" s="192">
        <v>0</v>
      </c>
      <c r="E1007" s="192"/>
      <c r="F1007" s="71" t="str">
        <f t="shared" ref="F1007:F1009" si="172">IF(D1007&lt;&gt;0,IF(E1007/D1007&gt;=100,"&gt;&gt;100",E1007/D1007*100),"-")</f>
        <v>-</v>
      </c>
    </row>
    <row r="1008" spans="1:6" ht="24">
      <c r="A1008" s="70">
        <v>54772</v>
      </c>
      <c r="B1008" s="65" t="s">
        <v>1943</v>
      </c>
      <c r="C1008" s="278" t="s">
        <v>1944</v>
      </c>
      <c r="D1008" s="192">
        <v>0</v>
      </c>
      <c r="E1008" s="192"/>
      <c r="F1008" s="71" t="str">
        <f t="shared" si="172"/>
        <v>-</v>
      </c>
    </row>
    <row r="1009" spans="1:6" ht="24">
      <c r="A1009" s="73">
        <v>55312</v>
      </c>
      <c r="B1009" s="65" t="s">
        <v>1945</v>
      </c>
      <c r="C1009" s="279" t="s">
        <v>1946</v>
      </c>
      <c r="D1009" s="193">
        <v>0</v>
      </c>
      <c r="E1009" s="193"/>
      <c r="F1009" s="75" t="str">
        <f t="shared" si="172"/>
        <v>-</v>
      </c>
    </row>
    <row r="1010" spans="1:6" ht="20.100000000000001" customHeight="1">
      <c r="A1010" s="368" t="s">
        <v>1947</v>
      </c>
      <c r="B1010" s="369"/>
      <c r="C1010" s="48"/>
      <c r="D1010" s="53"/>
      <c r="E1010" s="53"/>
      <c r="F1010" s="54"/>
    </row>
    <row r="1011" spans="1:6" ht="39" customHeight="1">
      <c r="A1011" s="152" t="s">
        <v>1948</v>
      </c>
      <c r="B1011" s="148" t="s">
        <v>8</v>
      </c>
      <c r="C1011" s="172" t="s">
        <v>9</v>
      </c>
      <c r="D1011" s="47" t="s">
        <v>1949</v>
      </c>
      <c r="E1011" s="49" t="s">
        <v>1950</v>
      </c>
      <c r="F1011" s="47" t="s">
        <v>12</v>
      </c>
    </row>
    <row r="1012" spans="1:6" ht="36">
      <c r="A1012" s="280" t="s">
        <v>1951</v>
      </c>
      <c r="B1012" s="271" t="s">
        <v>1952</v>
      </c>
      <c r="C1012" s="281" t="s">
        <v>1953</v>
      </c>
      <c r="D1012" s="282">
        <v>0</v>
      </c>
      <c r="E1012" s="282"/>
      <c r="F1012" s="71" t="str">
        <f t="shared" ref="F1012:F1019" si="173">IF(D1012&lt;&gt;0,IF(E1012/D1012&gt;=100,"&gt;&gt;100",E1012/D1012*100),"-")</f>
        <v>-</v>
      </c>
    </row>
    <row r="1013" spans="1:6" ht="24">
      <c r="A1013" s="70" t="s">
        <v>1954</v>
      </c>
      <c r="B1013" s="65" t="s">
        <v>1955</v>
      </c>
      <c r="C1013" s="278" t="s">
        <v>1954</v>
      </c>
      <c r="D1013" s="283">
        <v>0</v>
      </c>
      <c r="E1013" s="283"/>
      <c r="F1013" s="71" t="str">
        <f t="shared" si="173"/>
        <v>-</v>
      </c>
    </row>
    <row r="1014" spans="1:6" ht="24">
      <c r="A1014" s="70" t="s">
        <v>1956</v>
      </c>
      <c r="B1014" s="65" t="s">
        <v>1957</v>
      </c>
      <c r="C1014" s="278" t="s">
        <v>1956</v>
      </c>
      <c r="D1014" s="283">
        <v>0</v>
      </c>
      <c r="E1014" s="283"/>
      <c r="F1014" s="71" t="str">
        <f t="shared" si="173"/>
        <v>-</v>
      </c>
    </row>
    <row r="1015" spans="1:6" ht="24">
      <c r="A1015" s="70">
        <v>26454</v>
      </c>
      <c r="B1015" s="65" t="s">
        <v>1958</v>
      </c>
      <c r="C1015" s="278" t="s">
        <v>1959</v>
      </c>
      <c r="D1015" s="283">
        <v>0</v>
      </c>
      <c r="E1015" s="283"/>
      <c r="F1015" s="71" t="str">
        <f t="shared" si="173"/>
        <v>-</v>
      </c>
    </row>
    <row r="1016" spans="1:6" ht="12.75" customHeight="1">
      <c r="A1016" s="70" t="s">
        <v>1960</v>
      </c>
      <c r="B1016" s="65" t="s">
        <v>1961</v>
      </c>
      <c r="C1016" s="278" t="s">
        <v>1960</v>
      </c>
      <c r="D1016" s="283">
        <v>0</v>
      </c>
      <c r="E1016" s="283"/>
      <c r="F1016" s="71" t="str">
        <f t="shared" si="173"/>
        <v>-</v>
      </c>
    </row>
    <row r="1017" spans="1:6" ht="36">
      <c r="A1017" s="70" t="s">
        <v>1962</v>
      </c>
      <c r="B1017" s="65" t="s">
        <v>1963</v>
      </c>
      <c r="C1017" s="278" t="s">
        <v>1964</v>
      </c>
      <c r="D1017" s="283">
        <v>0</v>
      </c>
      <c r="E1017" s="283"/>
      <c r="F1017" s="71" t="str">
        <f t="shared" si="173"/>
        <v>-</v>
      </c>
    </row>
    <row r="1018" spans="1:6" ht="12.75" customHeight="1">
      <c r="A1018" s="70" t="s">
        <v>1965</v>
      </c>
      <c r="B1018" s="65" t="s">
        <v>1966</v>
      </c>
      <c r="C1018" s="278" t="s">
        <v>1965</v>
      </c>
      <c r="D1018" s="283">
        <v>0</v>
      </c>
      <c r="E1018" s="283"/>
      <c r="F1018" s="71" t="str">
        <f t="shared" si="173"/>
        <v>-</v>
      </c>
    </row>
    <row r="1019" spans="1:6" ht="24">
      <c r="A1019" s="73">
        <v>26534</v>
      </c>
      <c r="B1019" s="74" t="s">
        <v>1967</v>
      </c>
      <c r="C1019" s="279" t="s">
        <v>1968</v>
      </c>
      <c r="D1019" s="284">
        <v>0</v>
      </c>
      <c r="E1019" s="284"/>
      <c r="F1019" s="75" t="str">
        <f t="shared" si="173"/>
        <v>-</v>
      </c>
    </row>
    <row r="1020" spans="1:6" ht="15" customHeight="1">
      <c r="A1020" s="140"/>
      <c r="B1020" s="163"/>
      <c r="C1020" s="173"/>
      <c r="D1020" s="51"/>
      <c r="E1020" s="51"/>
      <c r="F1020" s="51"/>
    </row>
    <row r="1021" spans="1:6" ht="15" customHeight="1">
      <c r="A1021" s="140"/>
      <c r="B1021" s="163"/>
      <c r="C1021" s="173"/>
      <c r="D1021" s="366"/>
      <c r="E1021" s="367"/>
      <c r="F1021" s="51"/>
    </row>
    <row r="1022" spans="1:6" ht="15" customHeight="1">
      <c r="A1022" s="140"/>
      <c r="B1022" s="163"/>
      <c r="C1022" s="173"/>
      <c r="D1022" s="366"/>
      <c r="E1022" s="367"/>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dimension ref="A1:X1044"/>
  <sheetViews>
    <sheetView showGridLines="0" zoomScaleNormal="100" workbookViewId="0">
      <selection activeCell="E261" sqref="E261"/>
    </sheetView>
  </sheetViews>
  <sheetFormatPr defaultColWidth="14.42578125" defaultRowHeight="15" customHeight="1"/>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c r="A1" s="268" t="s">
        <v>0</v>
      </c>
      <c r="B1" s="324" t="s">
        <v>1</v>
      </c>
      <c r="C1" s="268" t="s">
        <v>2</v>
      </c>
      <c r="D1" s="325" t="s">
        <v>3</v>
      </c>
      <c r="E1" s="268" t="s">
        <v>4</v>
      </c>
      <c r="F1" s="326" t="s">
        <v>5</v>
      </c>
    </row>
    <row r="2" spans="1:24" ht="50.1" customHeight="1">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c r="A3" s="307" t="s">
        <v>7</v>
      </c>
      <c r="B3" s="308" t="s">
        <v>8</v>
      </c>
      <c r="C3" s="309" t="s">
        <v>9</v>
      </c>
      <c r="D3" s="310" t="s">
        <v>1989</v>
      </c>
      <c r="E3" s="308" t="s">
        <v>1990</v>
      </c>
      <c r="F3" s="311" t="s">
        <v>12</v>
      </c>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c r="A6" s="178"/>
      <c r="B6" s="179" t="s">
        <v>2131</v>
      </c>
      <c r="C6" s="261" t="s">
        <v>2132</v>
      </c>
      <c r="D6" s="180">
        <f t="shared" ref="D6:E6" si="0">D7+D69</f>
        <v>389922.29</v>
      </c>
      <c r="E6" s="180">
        <f t="shared" si="0"/>
        <v>317504.89</v>
      </c>
      <c r="F6" s="181">
        <f t="shared" ref="F6:F298" si="1">IF(D6&gt;0,IF(E6/D6&gt;=100,"&gt;&gt;100",E6/D6*100),"-")</f>
        <v>81.42773525463241</v>
      </c>
      <c r="G6" s="66"/>
      <c r="H6" s="66"/>
      <c r="I6" s="66"/>
      <c r="J6" s="66"/>
      <c r="K6" s="66"/>
      <c r="L6" s="66"/>
      <c r="M6" s="66"/>
      <c r="N6" s="66"/>
      <c r="O6" s="66"/>
      <c r="P6" s="66"/>
      <c r="Q6" s="66"/>
      <c r="R6" s="66"/>
      <c r="S6" s="66"/>
      <c r="T6" s="66"/>
      <c r="U6" s="66"/>
      <c r="V6" s="66"/>
      <c r="W6" s="66"/>
    </row>
    <row r="7" spans="1:24" ht="12.75" customHeight="1">
      <c r="A7" s="70">
        <v>0</v>
      </c>
      <c r="B7" s="65" t="s">
        <v>2133</v>
      </c>
      <c r="C7" s="134" t="s">
        <v>2134</v>
      </c>
      <c r="D7" s="79">
        <f t="shared" ref="D7:E7" si="2">D8+D12+D51+D52+D56+D63</f>
        <v>310546.73</v>
      </c>
      <c r="E7" s="79">
        <f t="shared" si="2"/>
        <v>222954.85</v>
      </c>
      <c r="F7" s="71">
        <f t="shared" si="1"/>
        <v>71.794299685590005</v>
      </c>
      <c r="G7" s="66"/>
      <c r="H7" s="66"/>
      <c r="I7" s="66"/>
      <c r="J7" s="66"/>
      <c r="K7" s="66"/>
      <c r="L7" s="66"/>
      <c r="M7" s="66"/>
      <c r="N7" s="66"/>
      <c r="O7" s="66"/>
      <c r="P7" s="66"/>
      <c r="Q7" s="66"/>
      <c r="R7" s="66"/>
      <c r="S7" s="66"/>
      <c r="T7" s="66"/>
      <c r="U7" s="66"/>
      <c r="V7" s="66"/>
      <c r="W7" s="66"/>
    </row>
    <row r="8" spans="1:24" ht="12.75" customHeight="1">
      <c r="A8" s="70" t="s">
        <v>2135</v>
      </c>
      <c r="B8" s="65" t="s">
        <v>2136</v>
      </c>
      <c r="C8" s="134" t="s">
        <v>2135</v>
      </c>
      <c r="D8" s="79">
        <f>D9+D10-D11</f>
        <v>2400.92</v>
      </c>
      <c r="E8" s="79">
        <f>E9+E10-E11</f>
        <v>3197.26</v>
      </c>
      <c r="F8" s="71">
        <f t="shared" si="1"/>
        <v>133.1681188877597</v>
      </c>
      <c r="G8" s="66"/>
      <c r="H8" s="66"/>
      <c r="I8" s="66"/>
      <c r="J8" s="66"/>
      <c r="K8" s="66"/>
      <c r="L8" s="66"/>
      <c r="M8" s="66"/>
      <c r="N8" s="66"/>
      <c r="O8" s="66"/>
      <c r="P8" s="66"/>
      <c r="Q8" s="66"/>
      <c r="R8" s="66"/>
      <c r="S8" s="66"/>
      <c r="T8" s="66"/>
      <c r="U8" s="66"/>
      <c r="V8" s="66"/>
      <c r="W8" s="66"/>
    </row>
    <row r="9" spans="1:24" ht="12.75" customHeight="1">
      <c r="A9" s="70" t="s">
        <v>2137</v>
      </c>
      <c r="B9" s="65" t="s">
        <v>2138</v>
      </c>
      <c r="C9" s="134" t="s">
        <v>2137</v>
      </c>
      <c r="D9" s="192">
        <v>2400.92</v>
      </c>
      <c r="E9" s="192">
        <v>3197.26</v>
      </c>
      <c r="F9" s="71">
        <f t="shared" si="1"/>
        <v>133.1681188877597</v>
      </c>
      <c r="G9" s="66"/>
      <c r="H9" s="66"/>
      <c r="I9" s="66"/>
      <c r="J9" s="66"/>
      <c r="K9" s="66"/>
      <c r="L9" s="66"/>
      <c r="M9" s="66"/>
      <c r="N9" s="66"/>
      <c r="O9" s="66"/>
      <c r="P9" s="66"/>
      <c r="Q9" s="66"/>
      <c r="R9" s="66"/>
      <c r="S9" s="66"/>
      <c r="T9" s="66"/>
      <c r="U9" s="66"/>
      <c r="V9" s="66"/>
      <c r="W9" s="66"/>
    </row>
    <row r="10" spans="1:24" ht="12.75" customHeight="1">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c r="A12" s="70" t="s">
        <v>2143</v>
      </c>
      <c r="B12" s="65" t="s">
        <v>2144</v>
      </c>
      <c r="C12" s="134" t="s">
        <v>2143</v>
      </c>
      <c r="D12" s="79">
        <f t="shared" ref="D12:E12" si="3">D13+D19+D29+D35+D41+D45</f>
        <v>270402.12</v>
      </c>
      <c r="E12" s="79">
        <f t="shared" si="3"/>
        <v>217156.26</v>
      </c>
      <c r="F12" s="71">
        <f t="shared" si="1"/>
        <v>80.308638112748525</v>
      </c>
      <c r="G12" s="66"/>
      <c r="H12" s="66"/>
      <c r="I12" s="66"/>
      <c r="J12" s="66"/>
      <c r="K12" s="66"/>
      <c r="L12" s="66"/>
      <c r="M12" s="66"/>
      <c r="N12" s="66"/>
      <c r="O12" s="66"/>
      <c r="P12" s="66"/>
      <c r="Q12" s="66"/>
      <c r="R12" s="66"/>
      <c r="S12" s="66"/>
      <c r="T12" s="66"/>
      <c r="U12" s="66"/>
      <c r="V12" s="66"/>
      <c r="W12" s="66"/>
    </row>
    <row r="13" spans="1:24" ht="12.75" customHeight="1">
      <c r="A13" s="72" t="s">
        <v>2145</v>
      </c>
      <c r="B13" s="65" t="s">
        <v>2146</v>
      </c>
      <c r="C13" s="134" t="s">
        <v>2145</v>
      </c>
      <c r="D13" s="79">
        <f t="shared" ref="D13:E13" si="4">SUM(D14:D17)-D18</f>
        <v>168430.16999999998</v>
      </c>
      <c r="E13" s="79">
        <f t="shared" si="4"/>
        <v>156500.15</v>
      </c>
      <c r="F13" s="71">
        <f t="shared" si="1"/>
        <v>92.916934062347622</v>
      </c>
      <c r="G13" s="66"/>
      <c r="H13" s="66"/>
      <c r="I13" s="66"/>
      <c r="J13" s="66"/>
      <c r="K13" s="66"/>
      <c r="L13" s="66"/>
      <c r="M13" s="66"/>
      <c r="N13" s="66"/>
      <c r="O13" s="66"/>
      <c r="P13" s="66"/>
      <c r="Q13" s="66"/>
      <c r="R13" s="66"/>
      <c r="S13" s="66"/>
      <c r="T13" s="66"/>
      <c r="U13" s="66"/>
      <c r="V13" s="66"/>
      <c r="W13" s="66"/>
    </row>
    <row r="14" spans="1:24" ht="12.75" customHeight="1">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c r="A15" s="70" t="s">
        <v>2148</v>
      </c>
      <c r="B15" s="65" t="s">
        <v>639</v>
      </c>
      <c r="C15" s="134" t="s">
        <v>2148</v>
      </c>
      <c r="D15" s="192">
        <v>359651.61</v>
      </c>
      <c r="E15" s="192">
        <v>371880.88</v>
      </c>
      <c r="F15" s="71">
        <f t="shared" si="1"/>
        <v>103.40031009453845</v>
      </c>
      <c r="G15" s="66"/>
      <c r="H15" s="66"/>
      <c r="I15" s="66"/>
      <c r="J15" s="66"/>
      <c r="K15" s="66"/>
      <c r="L15" s="66"/>
      <c r="M15" s="66"/>
      <c r="N15" s="66"/>
      <c r="O15" s="66"/>
      <c r="P15" s="66"/>
      <c r="Q15" s="66"/>
      <c r="R15" s="66"/>
      <c r="S15" s="66"/>
      <c r="T15" s="66"/>
      <c r="U15" s="66"/>
      <c r="V15" s="66"/>
      <c r="W15" s="66"/>
    </row>
    <row r="16" spans="1:24" ht="12.75" customHeight="1">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c r="A18" s="70" t="s">
        <v>2151</v>
      </c>
      <c r="B18" s="65" t="s">
        <v>2152</v>
      </c>
      <c r="C18" s="134" t="s">
        <v>2151</v>
      </c>
      <c r="D18" s="192">
        <v>191221.44</v>
      </c>
      <c r="E18" s="192">
        <v>215380.73</v>
      </c>
      <c r="F18" s="71">
        <f t="shared" si="1"/>
        <v>112.63419520321571</v>
      </c>
      <c r="G18" s="66"/>
      <c r="H18" s="66"/>
      <c r="I18" s="66"/>
      <c r="J18" s="66"/>
      <c r="K18" s="66"/>
      <c r="L18" s="66"/>
      <c r="M18" s="66"/>
      <c r="N18" s="66"/>
      <c r="O18" s="66"/>
      <c r="P18" s="66"/>
      <c r="Q18" s="66"/>
      <c r="R18" s="66"/>
      <c r="S18" s="66"/>
      <c r="T18" s="66"/>
      <c r="U18" s="66"/>
      <c r="V18" s="66"/>
      <c r="W18" s="66"/>
    </row>
    <row r="19" spans="1:23" ht="12.75" customHeight="1">
      <c r="A19" s="72" t="s">
        <v>2153</v>
      </c>
      <c r="B19" s="65" t="s">
        <v>2154</v>
      </c>
      <c r="C19" s="134" t="s">
        <v>2153</v>
      </c>
      <c r="D19" s="79">
        <f t="shared" ref="D19:E19" si="5">SUM(D20:D27)-D28</f>
        <v>81054.540000000023</v>
      </c>
      <c r="E19" s="79">
        <f t="shared" si="5"/>
        <v>39408.160000000003</v>
      </c>
      <c r="F19" s="71">
        <f t="shared" si="1"/>
        <v>48.619312379047479</v>
      </c>
      <c r="G19" s="66"/>
      <c r="H19" s="66"/>
      <c r="I19" s="66"/>
      <c r="J19" s="66"/>
      <c r="K19" s="66"/>
      <c r="L19" s="66"/>
      <c r="M19" s="66"/>
      <c r="N19" s="66"/>
      <c r="O19" s="66"/>
      <c r="P19" s="66"/>
      <c r="Q19" s="66"/>
      <c r="R19" s="66"/>
      <c r="S19" s="66"/>
      <c r="T19" s="66"/>
      <c r="U19" s="66"/>
      <c r="V19" s="66"/>
      <c r="W19" s="66"/>
    </row>
    <row r="20" spans="1:23" ht="12.75" customHeight="1">
      <c r="A20" s="70" t="s">
        <v>2155</v>
      </c>
      <c r="B20" s="65" t="s">
        <v>647</v>
      </c>
      <c r="C20" s="134" t="s">
        <v>2155</v>
      </c>
      <c r="D20" s="192">
        <v>161894.96</v>
      </c>
      <c r="E20" s="192">
        <v>148962.67000000001</v>
      </c>
      <c r="F20" s="71">
        <f t="shared" si="1"/>
        <v>92.011925510219726</v>
      </c>
      <c r="G20" s="66"/>
      <c r="H20" s="66"/>
      <c r="I20" s="66"/>
      <c r="J20" s="66"/>
      <c r="K20" s="66"/>
      <c r="L20" s="66"/>
      <c r="M20" s="66"/>
      <c r="N20" s="66"/>
      <c r="O20" s="66"/>
      <c r="P20" s="66"/>
      <c r="Q20" s="66"/>
      <c r="R20" s="66"/>
      <c r="S20" s="66"/>
      <c r="T20" s="66"/>
      <c r="U20" s="66"/>
      <c r="V20" s="66"/>
      <c r="W20" s="66"/>
    </row>
    <row r="21" spans="1:23" ht="12.75" customHeight="1">
      <c r="A21" s="70" t="s">
        <v>2156</v>
      </c>
      <c r="B21" s="65" t="s">
        <v>740</v>
      </c>
      <c r="C21" s="134" t="s">
        <v>2156</v>
      </c>
      <c r="D21" s="192">
        <v>2945.85</v>
      </c>
      <c r="E21" s="192">
        <v>2993.5</v>
      </c>
      <c r="F21" s="71">
        <f t="shared" si="1"/>
        <v>101.61752974523483</v>
      </c>
      <c r="G21" s="66"/>
      <c r="H21" s="66"/>
      <c r="I21" s="66"/>
      <c r="J21" s="66"/>
      <c r="K21" s="66"/>
      <c r="L21" s="66"/>
      <c r="M21" s="66"/>
      <c r="N21" s="66"/>
      <c r="O21" s="66"/>
      <c r="P21" s="66"/>
      <c r="Q21" s="66"/>
      <c r="R21" s="66"/>
      <c r="S21" s="66"/>
      <c r="T21" s="66"/>
      <c r="U21" s="66"/>
      <c r="V21" s="66"/>
      <c r="W21" s="66"/>
    </row>
    <row r="22" spans="1:23" ht="12.75" customHeight="1">
      <c r="A22" s="70" t="s">
        <v>2157</v>
      </c>
      <c r="B22" s="65" t="s">
        <v>651</v>
      </c>
      <c r="C22" s="134" t="s">
        <v>2157</v>
      </c>
      <c r="D22" s="192">
        <v>8824</v>
      </c>
      <c r="E22" s="192">
        <v>15281.17</v>
      </c>
      <c r="F22" s="71">
        <f t="shared" si="1"/>
        <v>173.17735720761561</v>
      </c>
      <c r="G22" s="66"/>
      <c r="H22" s="66"/>
      <c r="I22" s="66"/>
      <c r="J22" s="66"/>
      <c r="K22" s="66"/>
      <c r="L22" s="66"/>
      <c r="M22" s="66"/>
      <c r="N22" s="66"/>
      <c r="O22" s="66"/>
      <c r="P22" s="66"/>
      <c r="Q22" s="66"/>
      <c r="R22" s="66"/>
      <c r="S22" s="66"/>
      <c r="T22" s="66"/>
      <c r="U22" s="66"/>
      <c r="V22" s="66"/>
      <c r="W22" s="66"/>
    </row>
    <row r="23" spans="1:23" ht="12.75" customHeight="1">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c r="A24" s="70" t="s">
        <v>2159</v>
      </c>
      <c r="B24" s="65" t="s">
        <v>2160</v>
      </c>
      <c r="C24" s="134" t="s">
        <v>2159</v>
      </c>
      <c r="D24" s="192">
        <v>1051.7</v>
      </c>
      <c r="E24" s="192">
        <v>1146.58</v>
      </c>
      <c r="F24" s="71">
        <f t="shared" si="1"/>
        <v>109.02158410193019</v>
      </c>
      <c r="G24" s="66"/>
      <c r="H24" s="66"/>
      <c r="I24" s="66"/>
      <c r="J24" s="66"/>
      <c r="K24" s="66"/>
      <c r="L24" s="66"/>
      <c r="M24" s="66"/>
      <c r="N24" s="66"/>
      <c r="O24" s="66"/>
      <c r="P24" s="66"/>
      <c r="Q24" s="66"/>
      <c r="R24" s="66"/>
      <c r="S24" s="66"/>
      <c r="T24" s="66"/>
      <c r="U24" s="66"/>
      <c r="V24" s="66"/>
      <c r="W24" s="66"/>
    </row>
    <row r="25" spans="1:23" ht="12.75" customHeight="1">
      <c r="A25" s="70" t="s">
        <v>2161</v>
      </c>
      <c r="B25" s="65" t="s">
        <v>657</v>
      </c>
      <c r="C25" s="134" t="s">
        <v>2161</v>
      </c>
      <c r="D25" s="192">
        <v>15396.87</v>
      </c>
      <c r="E25" s="192">
        <v>15341.16</v>
      </c>
      <c r="F25" s="71">
        <f t="shared" si="1"/>
        <v>99.638173213127075</v>
      </c>
      <c r="G25" s="66"/>
      <c r="H25" s="66"/>
      <c r="I25" s="66"/>
      <c r="J25" s="66"/>
      <c r="K25" s="66"/>
      <c r="L25" s="66"/>
      <c r="M25" s="66"/>
      <c r="N25" s="66"/>
      <c r="O25" s="66"/>
      <c r="P25" s="66"/>
      <c r="Q25" s="66"/>
      <c r="R25" s="66"/>
      <c r="S25" s="66"/>
      <c r="T25" s="66"/>
      <c r="U25" s="66"/>
      <c r="V25" s="66"/>
      <c r="W25" s="66"/>
    </row>
    <row r="26" spans="1:23" ht="12.75" customHeight="1">
      <c r="A26" s="70" t="s">
        <v>2162</v>
      </c>
      <c r="B26" s="65" t="s">
        <v>659</v>
      </c>
      <c r="C26" s="134" t="s">
        <v>2162</v>
      </c>
      <c r="D26" s="192">
        <v>8212.67</v>
      </c>
      <c r="E26" s="192">
        <v>23760.27</v>
      </c>
      <c r="F26" s="71">
        <f t="shared" si="1"/>
        <v>289.31236735434396</v>
      </c>
      <c r="G26" s="66"/>
      <c r="H26" s="66"/>
      <c r="I26" s="66"/>
      <c r="J26" s="66"/>
      <c r="K26" s="66"/>
      <c r="L26" s="66"/>
      <c r="M26" s="66"/>
      <c r="N26" s="66"/>
      <c r="O26" s="66"/>
      <c r="P26" s="66"/>
      <c r="Q26" s="66"/>
      <c r="R26" s="66"/>
      <c r="S26" s="66"/>
      <c r="T26" s="66"/>
      <c r="U26" s="66"/>
      <c r="V26" s="66"/>
      <c r="W26" s="66"/>
    </row>
    <row r="27" spans="1:23" ht="12.75" customHeight="1">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c r="A28" s="70" t="s">
        <v>2164</v>
      </c>
      <c r="B28" s="65" t="s">
        <v>2165</v>
      </c>
      <c r="C28" s="134" t="s">
        <v>2164</v>
      </c>
      <c r="D28" s="192">
        <v>117271.51</v>
      </c>
      <c r="E28" s="192">
        <v>168077.19</v>
      </c>
      <c r="F28" s="71">
        <f t="shared" si="1"/>
        <v>143.32312255551244</v>
      </c>
      <c r="G28" s="66"/>
      <c r="H28" s="66"/>
      <c r="I28" s="66"/>
      <c r="J28" s="66"/>
      <c r="K28" s="66"/>
      <c r="L28" s="66"/>
      <c r="M28" s="66"/>
      <c r="N28" s="66"/>
      <c r="O28" s="66"/>
      <c r="P28" s="66"/>
      <c r="Q28" s="66"/>
      <c r="R28" s="66"/>
      <c r="S28" s="66"/>
      <c r="T28" s="66"/>
      <c r="U28" s="66"/>
      <c r="V28" s="66"/>
      <c r="W28" s="66"/>
    </row>
    <row r="29" spans="1:23" ht="12.75" customHeight="1">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c r="A35" s="72" t="s">
        <v>2175</v>
      </c>
      <c r="B35" s="65" t="s">
        <v>2176</v>
      </c>
      <c r="C35" s="134" t="s">
        <v>2175</v>
      </c>
      <c r="D35" s="79">
        <f t="shared" ref="D35:E35" si="7">SUM(D36:D39)-D40</f>
        <v>20917.410000000003</v>
      </c>
      <c r="E35" s="79">
        <f t="shared" si="7"/>
        <v>21247.949999999997</v>
      </c>
      <c r="F35" s="71">
        <f t="shared" si="1"/>
        <v>101.58021475890176</v>
      </c>
      <c r="G35" s="66"/>
      <c r="H35" s="66"/>
      <c r="I35" s="66"/>
      <c r="J35" s="66"/>
      <c r="K35" s="66"/>
      <c r="L35" s="66"/>
      <c r="M35" s="66"/>
      <c r="N35" s="66"/>
      <c r="O35" s="66"/>
      <c r="P35" s="66"/>
      <c r="Q35" s="66"/>
      <c r="R35" s="66"/>
      <c r="S35" s="66"/>
      <c r="T35" s="66"/>
      <c r="U35" s="66"/>
      <c r="V35" s="66"/>
      <c r="W35" s="66"/>
    </row>
    <row r="36" spans="1:23" ht="12.75" customHeight="1">
      <c r="A36" s="70" t="s">
        <v>2177</v>
      </c>
      <c r="B36" s="65" t="s">
        <v>756</v>
      </c>
      <c r="C36" s="134" t="s">
        <v>2177</v>
      </c>
      <c r="D36" s="192">
        <v>88423.8</v>
      </c>
      <c r="E36" s="192">
        <v>88754.34</v>
      </c>
      <c r="F36" s="71">
        <f t="shared" si="1"/>
        <v>100.37381338508411</v>
      </c>
      <c r="G36" s="66"/>
      <c r="H36" s="66"/>
      <c r="I36" s="66"/>
      <c r="J36" s="66"/>
      <c r="K36" s="66"/>
      <c r="L36" s="66"/>
      <c r="M36" s="66"/>
      <c r="N36" s="66"/>
      <c r="O36" s="66"/>
      <c r="P36" s="66"/>
      <c r="Q36" s="66"/>
      <c r="R36" s="66"/>
      <c r="S36" s="66"/>
      <c r="T36" s="66"/>
      <c r="U36" s="66"/>
      <c r="V36" s="66"/>
      <c r="W36" s="66"/>
    </row>
    <row r="37" spans="1:23" ht="12.75" customHeight="1">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c r="A40" s="70" t="s">
        <v>2181</v>
      </c>
      <c r="B40" s="65" t="s">
        <v>2182</v>
      </c>
      <c r="C40" s="134" t="s">
        <v>2181</v>
      </c>
      <c r="D40" s="192">
        <v>67506.39</v>
      </c>
      <c r="E40" s="192">
        <v>67506.39</v>
      </c>
      <c r="F40" s="71">
        <f t="shared" si="1"/>
        <v>100</v>
      </c>
      <c r="G40" s="66"/>
      <c r="H40" s="66"/>
      <c r="I40" s="66"/>
      <c r="J40" s="66"/>
      <c r="K40" s="66"/>
      <c r="L40" s="66"/>
      <c r="M40" s="66"/>
      <c r="N40" s="66"/>
      <c r="O40" s="66"/>
      <c r="P40" s="66"/>
      <c r="Q40" s="66"/>
      <c r="R40" s="66"/>
      <c r="S40" s="66"/>
      <c r="T40" s="66"/>
      <c r="U40" s="66"/>
      <c r="V40" s="66"/>
      <c r="W40" s="66"/>
    </row>
    <row r="41" spans="1:23" ht="12.75" customHeight="1">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c r="A47" s="70" t="s">
        <v>2192</v>
      </c>
      <c r="B47" s="65" t="s">
        <v>2193</v>
      </c>
      <c r="C47" s="134" t="s">
        <v>2192</v>
      </c>
      <c r="D47" s="192">
        <v>286.02</v>
      </c>
      <c r="E47" s="192">
        <v>286.02</v>
      </c>
      <c r="F47" s="71">
        <f t="shared" si="1"/>
        <v>100</v>
      </c>
      <c r="G47" s="66"/>
      <c r="H47" s="66"/>
      <c r="I47" s="66"/>
      <c r="J47" s="66"/>
      <c r="K47" s="66"/>
      <c r="L47" s="66"/>
      <c r="M47" s="66"/>
      <c r="N47" s="66"/>
      <c r="O47" s="66"/>
      <c r="P47" s="66"/>
      <c r="Q47" s="66"/>
      <c r="R47" s="66"/>
      <c r="S47" s="66"/>
      <c r="T47" s="66"/>
      <c r="U47" s="66"/>
      <c r="V47" s="66"/>
      <c r="W47" s="66"/>
    </row>
    <row r="48" spans="1:23" ht="12.75" customHeight="1">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c r="A50" s="70" t="s">
        <v>2196</v>
      </c>
      <c r="B50" s="65" t="s">
        <v>2197</v>
      </c>
      <c r="C50" s="134" t="s">
        <v>2196</v>
      </c>
      <c r="D50" s="192">
        <v>286.02</v>
      </c>
      <c r="E50" s="192">
        <v>286.02</v>
      </c>
      <c r="F50" s="71">
        <f t="shared" si="1"/>
        <v>100</v>
      </c>
      <c r="G50" s="66"/>
      <c r="H50" s="66"/>
      <c r="I50" s="66"/>
      <c r="J50" s="66"/>
      <c r="K50" s="66"/>
      <c r="L50" s="66"/>
      <c r="M50" s="66"/>
      <c r="N50" s="66"/>
      <c r="O50" s="66"/>
      <c r="P50" s="66"/>
      <c r="Q50" s="66"/>
      <c r="R50" s="66"/>
      <c r="S50" s="66"/>
      <c r="T50" s="66"/>
      <c r="U50" s="66"/>
      <c r="V50" s="66"/>
      <c r="W50" s="66"/>
    </row>
    <row r="51" spans="1:23" ht="12.75" customHeight="1">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c r="A54" s="70" t="s">
        <v>2204</v>
      </c>
      <c r="B54" s="65" t="s">
        <v>2205</v>
      </c>
      <c r="C54" s="134" t="s">
        <v>2204</v>
      </c>
      <c r="D54" s="192">
        <v>24693.75</v>
      </c>
      <c r="E54" s="192">
        <v>26078.06</v>
      </c>
      <c r="F54" s="71">
        <f t="shared" si="1"/>
        <v>105.60591242723363</v>
      </c>
      <c r="G54" s="66"/>
      <c r="H54" s="66"/>
      <c r="I54" s="66"/>
      <c r="J54" s="66"/>
      <c r="K54" s="66"/>
      <c r="L54" s="66"/>
      <c r="M54" s="66"/>
      <c r="N54" s="66"/>
      <c r="O54" s="66"/>
      <c r="P54" s="66"/>
      <c r="Q54" s="66"/>
      <c r="R54" s="66"/>
      <c r="S54" s="66"/>
      <c r="T54" s="66"/>
      <c r="U54" s="66"/>
      <c r="V54" s="66"/>
      <c r="W54" s="66"/>
    </row>
    <row r="55" spans="1:23" ht="12.75" customHeight="1">
      <c r="A55" s="70" t="s">
        <v>2206</v>
      </c>
      <c r="B55" s="65" t="s">
        <v>2207</v>
      </c>
      <c r="C55" s="134" t="s">
        <v>2206</v>
      </c>
      <c r="D55" s="192">
        <v>24693.75</v>
      </c>
      <c r="E55" s="192">
        <v>26078.06</v>
      </c>
      <c r="F55" s="71">
        <f t="shared" si="1"/>
        <v>105.60591242723363</v>
      </c>
      <c r="G55" s="66"/>
      <c r="H55" s="66"/>
      <c r="I55" s="66"/>
      <c r="J55" s="66"/>
      <c r="K55" s="66"/>
      <c r="L55" s="66"/>
      <c r="M55" s="66"/>
      <c r="N55" s="66"/>
      <c r="O55" s="66"/>
      <c r="P55" s="66"/>
      <c r="Q55" s="66"/>
      <c r="R55" s="66"/>
      <c r="S55" s="66"/>
      <c r="T55" s="66"/>
      <c r="U55" s="66"/>
      <c r="V55" s="66"/>
      <c r="W55" s="66"/>
    </row>
    <row r="56" spans="1:23" ht="12.75" customHeight="1">
      <c r="A56" s="70" t="s">
        <v>2208</v>
      </c>
      <c r="B56" s="65" t="s">
        <v>2209</v>
      </c>
      <c r="C56" s="134" t="s">
        <v>2208</v>
      </c>
      <c r="D56" s="79">
        <f t="shared" ref="D56:E56" si="11">SUM(D57:D62)</f>
        <v>37743.69</v>
      </c>
      <c r="E56" s="79">
        <f t="shared" si="11"/>
        <v>2601.33</v>
      </c>
      <c r="F56" s="71">
        <f t="shared" si="1"/>
        <v>6.8920924265751431</v>
      </c>
      <c r="G56" s="66"/>
      <c r="H56" s="66"/>
      <c r="I56" s="66"/>
      <c r="J56" s="66"/>
      <c r="K56" s="66"/>
      <c r="L56" s="66"/>
      <c r="M56" s="66"/>
      <c r="N56" s="66"/>
      <c r="O56" s="66"/>
      <c r="P56" s="66"/>
      <c r="Q56" s="66"/>
      <c r="R56" s="66"/>
      <c r="S56" s="66"/>
      <c r="T56" s="66"/>
      <c r="U56" s="66"/>
      <c r="V56" s="66"/>
      <c r="W56" s="66"/>
    </row>
    <row r="57" spans="1:23" ht="12.75" customHeight="1">
      <c r="A57" s="70" t="s">
        <v>2210</v>
      </c>
      <c r="B57" s="65" t="s">
        <v>2211</v>
      </c>
      <c r="C57" s="134" t="s">
        <v>2210</v>
      </c>
      <c r="D57" s="192">
        <v>37743.69</v>
      </c>
      <c r="E57" s="192">
        <v>2601.33</v>
      </c>
      <c r="F57" s="71">
        <f t="shared" si="1"/>
        <v>6.8920924265751431</v>
      </c>
      <c r="G57" s="66"/>
      <c r="H57" s="66"/>
      <c r="I57" s="66"/>
      <c r="J57" s="66"/>
      <c r="K57" s="66"/>
      <c r="L57" s="66"/>
      <c r="M57" s="66"/>
      <c r="N57" s="66"/>
      <c r="O57" s="66"/>
      <c r="P57" s="66"/>
      <c r="Q57" s="66"/>
      <c r="R57" s="66"/>
      <c r="S57" s="66"/>
      <c r="T57" s="66"/>
      <c r="U57" s="66"/>
      <c r="V57" s="66"/>
      <c r="W57" s="66"/>
    </row>
    <row r="58" spans="1:23" ht="12.75" customHeight="1">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c r="A69" s="70" t="s">
        <v>2234</v>
      </c>
      <c r="B69" s="65" t="s">
        <v>2235</v>
      </c>
      <c r="C69" s="134" t="s">
        <v>2234</v>
      </c>
      <c r="D69" s="79">
        <f>D70+D82+D88+D119+D135+D147+D165+D171</f>
        <v>79375.56</v>
      </c>
      <c r="E69" s="79">
        <f>E70+E82+E88+E119+E135+E147+E165+E171</f>
        <v>94550.040000000008</v>
      </c>
      <c r="F69" s="71">
        <f t="shared" si="1"/>
        <v>119.11732024315798</v>
      </c>
      <c r="G69" s="66"/>
      <c r="H69" s="66"/>
      <c r="I69" s="66"/>
      <c r="J69" s="66"/>
      <c r="K69" s="66"/>
      <c r="L69" s="66"/>
      <c r="M69" s="66"/>
      <c r="N69" s="66"/>
      <c r="O69" s="66"/>
      <c r="P69" s="66"/>
      <c r="Q69" s="66"/>
      <c r="R69" s="66"/>
      <c r="S69" s="66"/>
      <c r="T69" s="66"/>
      <c r="U69" s="66"/>
      <c r="V69" s="66"/>
      <c r="W69" s="66"/>
    </row>
    <row r="70" spans="1:23" ht="12.75" customHeight="1">
      <c r="A70" s="70" t="s">
        <v>2236</v>
      </c>
      <c r="B70" s="65" t="s">
        <v>2237</v>
      </c>
      <c r="C70" s="134" t="s">
        <v>2236</v>
      </c>
      <c r="D70" s="79">
        <f t="shared" ref="D70:E70" si="12">+D71+D76+D80+D81</f>
        <v>7202.05</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c r="A71" s="70" t="s">
        <v>2238</v>
      </c>
      <c r="B71" s="65" t="s">
        <v>2239</v>
      </c>
      <c r="C71" s="134" t="s">
        <v>2238</v>
      </c>
      <c r="D71" s="79">
        <f t="shared" ref="D71:E71" si="13">SUM(D72:D75)</f>
        <v>7102.54</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c r="A73" s="70" t="s">
        <v>2242</v>
      </c>
      <c r="B73" s="65" t="s">
        <v>2243</v>
      </c>
      <c r="C73" s="134" t="s">
        <v>2242</v>
      </c>
      <c r="D73" s="192">
        <v>7102.54</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c r="A80" s="70" t="s">
        <v>2256</v>
      </c>
      <c r="B80" s="65" t="s">
        <v>2257</v>
      </c>
      <c r="C80" s="134" t="s">
        <v>2256</v>
      </c>
      <c r="D80" s="192">
        <v>99.51</v>
      </c>
      <c r="E80" s="192"/>
      <c r="F80" s="71">
        <f t="shared" si="1"/>
        <v>0</v>
      </c>
      <c r="G80" s="66"/>
      <c r="H80" s="66"/>
      <c r="I80" s="66"/>
      <c r="J80" s="66"/>
      <c r="K80" s="66"/>
      <c r="L80" s="66"/>
      <c r="M80" s="66"/>
      <c r="N80" s="66"/>
      <c r="O80" s="66"/>
      <c r="P80" s="66"/>
      <c r="Q80" s="66"/>
      <c r="R80" s="66"/>
      <c r="S80" s="66"/>
      <c r="T80" s="66"/>
      <c r="U80" s="66"/>
      <c r="V80" s="66"/>
      <c r="W80" s="66"/>
    </row>
    <row r="81" spans="1:23" ht="12.75" customHeight="1">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c r="A82" s="70" t="s">
        <v>2260</v>
      </c>
      <c r="B82" s="65" t="s">
        <v>2261</v>
      </c>
      <c r="C82" s="134" t="s">
        <v>2260</v>
      </c>
      <c r="D82" s="79">
        <f>SUM(D83:D85)-D86+D87</f>
        <v>0</v>
      </c>
      <c r="E82" s="79">
        <f>SUM(E83:E85)-E86+E87</f>
        <v>1696.86</v>
      </c>
      <c r="F82" s="71" t="str">
        <f t="shared" si="1"/>
        <v>-</v>
      </c>
      <c r="G82" s="66"/>
      <c r="H82" s="66"/>
      <c r="I82" s="66"/>
      <c r="J82" s="66"/>
      <c r="K82" s="66"/>
      <c r="L82" s="66"/>
      <c r="M82" s="66"/>
      <c r="N82" s="66"/>
      <c r="O82" s="66"/>
      <c r="P82" s="66"/>
      <c r="Q82" s="66"/>
      <c r="R82" s="66"/>
      <c r="S82" s="66"/>
      <c r="T82" s="66"/>
      <c r="U82" s="66"/>
      <c r="V82" s="66"/>
      <c r="W82" s="66"/>
    </row>
    <row r="83" spans="1:23" ht="12.75" customHeight="1">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c r="A87" s="70" t="s">
        <v>2270</v>
      </c>
      <c r="B87" s="65" t="s">
        <v>2271</v>
      </c>
      <c r="C87" s="134" t="s">
        <v>2270</v>
      </c>
      <c r="D87" s="192">
        <v>0</v>
      </c>
      <c r="E87" s="192">
        <v>1696.86</v>
      </c>
      <c r="F87" s="71" t="str">
        <f t="shared" si="1"/>
        <v>-</v>
      </c>
      <c r="G87" s="66"/>
      <c r="H87" s="66"/>
      <c r="I87" s="66"/>
      <c r="J87" s="66"/>
      <c r="K87" s="66"/>
      <c r="L87" s="66"/>
      <c r="M87" s="66"/>
      <c r="N87" s="66"/>
      <c r="O87" s="66"/>
      <c r="P87" s="66"/>
      <c r="Q87" s="66"/>
      <c r="R87" s="66"/>
      <c r="S87" s="66"/>
      <c r="T87" s="66"/>
      <c r="U87" s="66"/>
      <c r="V87" s="66"/>
      <c r="W87" s="66"/>
    </row>
    <row r="88" spans="1:23" ht="12.75" customHeight="1">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c r="A147" s="70" t="s">
        <v>2376</v>
      </c>
      <c r="B147" s="65" t="s">
        <v>2377</v>
      </c>
      <c r="C147" s="134" t="s">
        <v>2376</v>
      </c>
      <c r="D147" s="79">
        <f t="shared" ref="D147:E147" si="24">SUM(D148:D150)+SUM(D159:D163)-D164</f>
        <v>3.2</v>
      </c>
      <c r="E147" s="79">
        <f t="shared" si="24"/>
        <v>92853.180000000008</v>
      </c>
      <c r="F147" s="71" t="str">
        <f t="shared" si="1"/>
        <v>&gt;&gt;100</v>
      </c>
      <c r="G147" s="66"/>
      <c r="H147" s="66"/>
      <c r="I147" s="66"/>
      <c r="J147" s="66"/>
      <c r="K147" s="66"/>
      <c r="L147" s="66"/>
      <c r="M147" s="66"/>
      <c r="N147" s="66"/>
      <c r="O147" s="66"/>
      <c r="P147" s="66"/>
      <c r="Q147" s="66"/>
      <c r="R147" s="66"/>
      <c r="S147" s="66"/>
      <c r="T147" s="66"/>
      <c r="U147" s="66"/>
      <c r="V147" s="66"/>
      <c r="W147" s="66"/>
    </row>
    <row r="148" spans="1:23" ht="12.75" customHeight="1">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c r="A150" s="70" t="s">
        <v>2382</v>
      </c>
      <c r="B150" s="65" t="s">
        <v>2383</v>
      </c>
      <c r="C150" s="134" t="s">
        <v>2382</v>
      </c>
      <c r="D150" s="79">
        <f t="shared" ref="D150:E150" si="25">SUM(D151:D158)</f>
        <v>0</v>
      </c>
      <c r="E150" s="79">
        <f t="shared" si="25"/>
        <v>87950.02</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c r="A156" s="70" t="s">
        <v>2394</v>
      </c>
      <c r="B156" s="65" t="s">
        <v>2395</v>
      </c>
      <c r="C156" s="134" t="s">
        <v>2394</v>
      </c>
      <c r="D156" s="192">
        <v>0</v>
      </c>
      <c r="E156" s="192">
        <v>87950.02</v>
      </c>
      <c r="F156" s="71" t="str">
        <f t="shared" si="1"/>
        <v>-</v>
      </c>
      <c r="G156" s="66"/>
      <c r="H156" s="66"/>
      <c r="I156" s="66"/>
      <c r="J156" s="66"/>
      <c r="K156" s="66"/>
      <c r="L156" s="66"/>
      <c r="M156" s="66"/>
      <c r="N156" s="66"/>
      <c r="O156" s="66"/>
      <c r="P156" s="66"/>
      <c r="Q156" s="66"/>
      <c r="R156" s="66"/>
      <c r="S156" s="66"/>
      <c r="T156" s="66"/>
      <c r="U156" s="66"/>
      <c r="V156" s="66"/>
      <c r="W156" s="66"/>
    </row>
    <row r="157" spans="1:23" ht="24">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c r="A160" s="70" t="s">
        <v>2402</v>
      </c>
      <c r="B160" s="182" t="s">
        <v>2403</v>
      </c>
      <c r="C160" s="134" t="s">
        <v>2402</v>
      </c>
      <c r="D160" s="192">
        <v>0</v>
      </c>
      <c r="E160" s="192">
        <v>1157.67</v>
      </c>
      <c r="F160" s="71" t="str">
        <f t="shared" si="1"/>
        <v>-</v>
      </c>
      <c r="G160" s="66"/>
      <c r="H160" s="66"/>
      <c r="I160" s="66"/>
      <c r="J160" s="66"/>
      <c r="K160" s="66"/>
      <c r="L160" s="66"/>
      <c r="M160" s="66"/>
      <c r="N160" s="66"/>
      <c r="O160" s="66"/>
      <c r="P160" s="66"/>
      <c r="Q160" s="66"/>
      <c r="R160" s="66"/>
      <c r="S160" s="66"/>
      <c r="T160" s="66"/>
      <c r="U160" s="66"/>
      <c r="V160" s="66"/>
      <c r="W160" s="66"/>
    </row>
    <row r="161" spans="1:23" ht="24">
      <c r="A161" s="70" t="s">
        <v>2404</v>
      </c>
      <c r="B161" s="65" t="s">
        <v>2405</v>
      </c>
      <c r="C161" s="134" t="s">
        <v>2404</v>
      </c>
      <c r="D161" s="192">
        <v>3.2</v>
      </c>
      <c r="E161" s="192"/>
      <c r="F161" s="71">
        <f t="shared" si="1"/>
        <v>0</v>
      </c>
      <c r="G161" s="66"/>
      <c r="H161" s="66"/>
      <c r="I161" s="66"/>
      <c r="J161" s="66"/>
      <c r="K161" s="66"/>
      <c r="L161" s="66"/>
      <c r="M161" s="66"/>
      <c r="N161" s="66"/>
      <c r="O161" s="66"/>
      <c r="P161" s="66"/>
      <c r="Q161" s="66"/>
      <c r="R161" s="66"/>
      <c r="S161" s="66"/>
      <c r="T161" s="66"/>
      <c r="U161" s="66"/>
      <c r="V161" s="66"/>
      <c r="W161" s="66"/>
    </row>
    <row r="162" spans="1:23" ht="24">
      <c r="A162" s="70" t="s">
        <v>2406</v>
      </c>
      <c r="B162" s="65" t="s">
        <v>2407</v>
      </c>
      <c r="C162" s="134" t="s">
        <v>2406</v>
      </c>
      <c r="D162" s="192">
        <v>0</v>
      </c>
      <c r="E162" s="192">
        <v>3745.49</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c r="A171" s="70" t="s">
        <v>1251</v>
      </c>
      <c r="B171" s="65" t="s">
        <v>2424</v>
      </c>
      <c r="C171" s="134" t="s">
        <v>1251</v>
      </c>
      <c r="D171" s="79">
        <f t="shared" ref="D171:E171" si="27">SUM(D172:D174)</f>
        <v>72170.31</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c r="A174" s="70" t="s">
        <v>2429</v>
      </c>
      <c r="B174" s="65" t="s">
        <v>2430</v>
      </c>
      <c r="C174" s="134" t="s">
        <v>2429</v>
      </c>
      <c r="D174" s="192">
        <v>72170.31</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c r="A176" s="70"/>
      <c r="B176" s="65" t="s">
        <v>2432</v>
      </c>
      <c r="C176" s="134" t="s">
        <v>2433</v>
      </c>
      <c r="D176" s="79">
        <f>D177+D251</f>
        <v>389922.28999999992</v>
      </c>
      <c r="E176" s="79">
        <f>E177+E251</f>
        <v>317504.89</v>
      </c>
      <c r="F176" s="71">
        <f t="shared" si="1"/>
        <v>81.427735254632424</v>
      </c>
      <c r="G176" s="66"/>
      <c r="H176" s="66"/>
      <c r="I176" s="66"/>
      <c r="J176" s="66"/>
      <c r="K176" s="66"/>
      <c r="L176" s="66"/>
      <c r="M176" s="66"/>
      <c r="N176" s="66"/>
      <c r="O176" s="66"/>
      <c r="P176" s="66"/>
      <c r="Q176" s="66"/>
      <c r="R176" s="66"/>
      <c r="S176" s="66"/>
      <c r="T176" s="66"/>
      <c r="U176" s="66"/>
      <c r="V176" s="66"/>
      <c r="W176" s="66"/>
    </row>
    <row r="177" spans="1:23" ht="12.75" customHeight="1">
      <c r="A177" s="70" t="s">
        <v>2434</v>
      </c>
      <c r="B177" s="65" t="s">
        <v>2435</v>
      </c>
      <c r="C177" s="134" t="s">
        <v>2434</v>
      </c>
      <c r="D177" s="79">
        <f>D178+D197+D203+D219+D247+D248</f>
        <v>88027.9</v>
      </c>
      <c r="E177" s="79">
        <f>E178+E197+E203+E219+E247+E248</f>
        <v>93176.200000000012</v>
      </c>
      <c r="F177" s="71">
        <f t="shared" si="1"/>
        <v>105.84848667297528</v>
      </c>
      <c r="G177" s="66"/>
      <c r="H177" s="66"/>
      <c r="I177" s="66"/>
      <c r="J177" s="66"/>
      <c r="K177" s="66"/>
      <c r="L177" s="66"/>
      <c r="M177" s="66"/>
      <c r="N177" s="66"/>
      <c r="O177" s="66"/>
      <c r="P177" s="66"/>
      <c r="Q177" s="66"/>
      <c r="R177" s="66"/>
      <c r="S177" s="66"/>
      <c r="T177" s="66"/>
      <c r="U177" s="66"/>
      <c r="V177" s="66"/>
      <c r="W177" s="66"/>
    </row>
    <row r="178" spans="1:23" ht="12.75" customHeight="1">
      <c r="A178" s="70" t="s">
        <v>2436</v>
      </c>
      <c r="B178" s="65" t="s">
        <v>2437</v>
      </c>
      <c r="C178" s="134" t="s">
        <v>2436</v>
      </c>
      <c r="D178" s="79">
        <f>SUM(D179:D181)+D185+D186+SUM(D194:D196)</f>
        <v>88027.9</v>
      </c>
      <c r="E178" s="79">
        <f>SUM(E179:E181)+E185+E186+SUM(E194:E196)</f>
        <v>92290.41</v>
      </c>
      <c r="F178" s="71">
        <f t="shared" si="1"/>
        <v>104.84222615784316</v>
      </c>
      <c r="G178" s="66"/>
      <c r="H178" s="66"/>
      <c r="I178" s="66"/>
      <c r="J178" s="66"/>
      <c r="K178" s="66"/>
      <c r="L178" s="66"/>
      <c r="M178" s="66"/>
      <c r="N178" s="66"/>
      <c r="O178" s="66"/>
      <c r="P178" s="66"/>
      <c r="Q178" s="66"/>
      <c r="R178" s="66"/>
      <c r="S178" s="66"/>
      <c r="T178" s="66"/>
      <c r="U178" s="66"/>
      <c r="V178" s="66"/>
      <c r="W178" s="66"/>
    </row>
    <row r="179" spans="1:23" ht="12.75" customHeight="1">
      <c r="A179" s="70" t="s">
        <v>2438</v>
      </c>
      <c r="B179" s="65" t="s">
        <v>2439</v>
      </c>
      <c r="C179" s="134" t="s">
        <v>2438</v>
      </c>
      <c r="D179" s="192">
        <v>76522.559999999998</v>
      </c>
      <c r="E179" s="192">
        <v>82212.81</v>
      </c>
      <c r="F179" s="71">
        <f t="shared" si="1"/>
        <v>107.43604239063617</v>
      </c>
      <c r="G179" s="66"/>
      <c r="H179" s="66"/>
      <c r="I179" s="66"/>
      <c r="J179" s="66"/>
      <c r="K179" s="66"/>
      <c r="L179" s="66"/>
      <c r="M179" s="66"/>
      <c r="N179" s="66"/>
      <c r="O179" s="66"/>
      <c r="P179" s="66"/>
      <c r="Q179" s="66"/>
      <c r="R179" s="66"/>
      <c r="S179" s="66"/>
      <c r="T179" s="66"/>
      <c r="U179" s="66"/>
      <c r="V179" s="66"/>
      <c r="W179" s="66"/>
    </row>
    <row r="180" spans="1:23" ht="12.75" customHeight="1">
      <c r="A180" s="70" t="s">
        <v>2440</v>
      </c>
      <c r="B180" s="65" t="s">
        <v>2441</v>
      </c>
      <c r="C180" s="134" t="s">
        <v>2440</v>
      </c>
      <c r="D180" s="192">
        <v>11395.87</v>
      </c>
      <c r="E180" s="192">
        <v>10077.6</v>
      </c>
      <c r="F180" s="71">
        <f t="shared" si="1"/>
        <v>88.432037220501812</v>
      </c>
      <c r="G180" s="66"/>
      <c r="H180" s="66"/>
      <c r="I180" s="66"/>
      <c r="J180" s="66"/>
      <c r="K180" s="66"/>
      <c r="L180" s="66"/>
      <c r="M180" s="66"/>
      <c r="N180" s="66"/>
      <c r="O180" s="66"/>
      <c r="P180" s="66"/>
      <c r="Q180" s="66"/>
      <c r="R180" s="66"/>
      <c r="S180" s="66"/>
      <c r="T180" s="66"/>
      <c r="U180" s="66"/>
      <c r="V180" s="66"/>
      <c r="W180" s="66"/>
    </row>
    <row r="181" spans="1:23" ht="12.75" customHeight="1">
      <c r="A181" s="70" t="s">
        <v>2442</v>
      </c>
      <c r="B181" s="65" t="s">
        <v>2443</v>
      </c>
      <c r="C181" s="134" t="s">
        <v>2442</v>
      </c>
      <c r="D181" s="79">
        <f t="shared" ref="D181:E181" si="28">SUM(D182:D184)</f>
        <v>109.47</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c r="A184" s="70" t="s">
        <v>2448</v>
      </c>
      <c r="B184" s="65" t="s">
        <v>2449</v>
      </c>
      <c r="C184" s="134" t="s">
        <v>2448</v>
      </c>
      <c r="D184" s="192">
        <v>109.47</v>
      </c>
      <c r="E184" s="192">
        <v>0</v>
      </c>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c r="A194" s="70" t="s">
        <v>2468</v>
      </c>
      <c r="B194" s="65" t="s">
        <v>2469</v>
      </c>
      <c r="C194" s="134" t="s">
        <v>2468</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c r="A196" s="70" t="s">
        <v>2472</v>
      </c>
      <c r="B196" s="65" t="s">
        <v>2473</v>
      </c>
      <c r="C196" s="134" t="s">
        <v>2472</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c r="A247" s="70" t="s">
        <v>2568</v>
      </c>
      <c r="B247" s="65" t="s">
        <v>2569</v>
      </c>
      <c r="C247" s="134" t="s">
        <v>2568</v>
      </c>
      <c r="D247" s="192">
        <v>0</v>
      </c>
      <c r="E247" s="192">
        <v>877.46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c r="A248" s="70" t="s">
        <v>2570</v>
      </c>
      <c r="B248" s="65" t="s">
        <v>2571</v>
      </c>
      <c r="C248" s="134" t="s">
        <v>2570</v>
      </c>
      <c r="D248" s="79">
        <f t="shared" ref="D248:E248" si="37">SUM(D249:D250)</f>
        <v>0</v>
      </c>
      <c r="E248" s="79">
        <f t="shared" si="37"/>
        <v>8.33</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c r="A250" s="70" t="s">
        <v>2574</v>
      </c>
      <c r="B250" s="65" t="s">
        <v>2575</v>
      </c>
      <c r="C250" s="134" t="s">
        <v>2574</v>
      </c>
      <c r="D250" s="192">
        <v>0</v>
      </c>
      <c r="E250" s="192">
        <v>8.33</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c r="A251" s="70" t="s">
        <v>2576</v>
      </c>
      <c r="B251" s="65" t="s">
        <v>2577</v>
      </c>
      <c r="C251" s="134" t="s">
        <v>2576</v>
      </c>
      <c r="D251" s="79">
        <f>+D252+D255-D264+D274+D291</f>
        <v>301894.38999999996</v>
      </c>
      <c r="E251" s="79">
        <f>+E252+E255-E264+E274+E291</f>
        <v>224328.69</v>
      </c>
      <c r="F251" s="71">
        <f t="shared" si="1"/>
        <v>74.307008487305794</v>
      </c>
      <c r="G251" s="66"/>
      <c r="H251" s="66"/>
      <c r="I251" s="66"/>
      <c r="J251" s="66"/>
      <c r="K251" s="66"/>
      <c r="L251" s="66"/>
      <c r="M251" s="66"/>
      <c r="N251" s="66"/>
      <c r="O251" s="66"/>
      <c r="P251" s="66"/>
      <c r="Q251" s="66"/>
      <c r="R251" s="66"/>
      <c r="S251" s="66"/>
      <c r="T251" s="66"/>
      <c r="U251" s="66"/>
      <c r="V251" s="66"/>
      <c r="W251" s="66"/>
    </row>
    <row r="252" spans="1:23" ht="12.75" customHeight="1">
      <c r="A252" s="70" t="s">
        <v>2578</v>
      </c>
      <c r="B252" s="65" t="s">
        <v>2579</v>
      </c>
      <c r="C252" s="134" t="s">
        <v>2578</v>
      </c>
      <c r="D252" s="79">
        <f>D253-D254</f>
        <v>299585.96999999997</v>
      </c>
      <c r="E252" s="79">
        <f>E253-E254</f>
        <v>211990.89</v>
      </c>
      <c r="F252" s="71">
        <f t="shared" si="1"/>
        <v>70.761287653090051</v>
      </c>
      <c r="G252" s="66"/>
      <c r="H252" s="66"/>
      <c r="I252" s="66"/>
      <c r="J252" s="66"/>
      <c r="K252" s="66"/>
      <c r="L252" s="66"/>
      <c r="M252" s="66"/>
      <c r="N252" s="66"/>
      <c r="O252" s="66"/>
      <c r="P252" s="66"/>
      <c r="Q252" s="66"/>
      <c r="R252" s="66"/>
      <c r="S252" s="66"/>
      <c r="T252" s="66"/>
      <c r="U252" s="66"/>
      <c r="V252" s="66"/>
      <c r="W252" s="66"/>
    </row>
    <row r="253" spans="1:23" ht="12.75" customHeight="1">
      <c r="A253" s="70" t="s">
        <v>2580</v>
      </c>
      <c r="B253" s="65" t="s">
        <v>2581</v>
      </c>
      <c r="C253" s="134" t="s">
        <v>2580</v>
      </c>
      <c r="D253" s="192">
        <v>299585.96999999997</v>
      </c>
      <c r="E253" s="192">
        <v>211990.89</v>
      </c>
      <c r="F253" s="71">
        <f t="shared" si="1"/>
        <v>70.761287653090051</v>
      </c>
      <c r="G253" s="66"/>
      <c r="H253" s="66"/>
      <c r="I253" s="66"/>
      <c r="J253" s="66"/>
      <c r="K253" s="66"/>
      <c r="L253" s="66"/>
      <c r="M253" s="66"/>
      <c r="N253" s="66"/>
      <c r="O253" s="66"/>
      <c r="P253" s="66"/>
      <c r="Q253" s="66"/>
      <c r="R253" s="66"/>
      <c r="S253" s="66"/>
      <c r="T253" s="66"/>
      <c r="U253" s="66"/>
      <c r="V253" s="66"/>
      <c r="W253" s="66"/>
    </row>
    <row r="254" spans="1:23" ht="12.75" customHeight="1">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c r="A255" s="70" t="s">
        <v>2584</v>
      </c>
      <c r="B255" s="65" t="s">
        <v>2585</v>
      </c>
      <c r="C255" s="134" t="s">
        <v>2584</v>
      </c>
      <c r="D255" s="79">
        <f>D256-D260</f>
        <v>2308.42</v>
      </c>
      <c r="E255" s="79">
        <f>E256-E260</f>
        <v>-76769.89</v>
      </c>
      <c r="F255" s="71">
        <f t="shared" si="1"/>
        <v>-3325.6465461224557</v>
      </c>
      <c r="G255" s="66"/>
      <c r="H255" s="66"/>
      <c r="I255" s="66"/>
      <c r="J255" s="66"/>
      <c r="K255" s="66"/>
      <c r="L255" s="66"/>
      <c r="M255" s="66"/>
      <c r="N255" s="66"/>
      <c r="O255" s="66"/>
      <c r="P255" s="66"/>
      <c r="Q255" s="66"/>
      <c r="R255" s="66"/>
      <c r="S255" s="66"/>
      <c r="T255" s="66"/>
      <c r="U255" s="66"/>
      <c r="V255" s="66"/>
      <c r="W255" s="66"/>
    </row>
    <row r="256" spans="1:23" ht="12.75" customHeight="1">
      <c r="A256" s="70" t="s">
        <v>2586</v>
      </c>
      <c r="B256" s="65" t="s">
        <v>2587</v>
      </c>
      <c r="C256" s="134" t="s">
        <v>2586</v>
      </c>
      <c r="D256" s="79">
        <f>SUM(D257:D259)</f>
        <v>11336.86</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c r="A257" s="70" t="s">
        <v>597</v>
      </c>
      <c r="B257" s="65" t="s">
        <v>2588</v>
      </c>
      <c r="C257" s="134" t="s">
        <v>597</v>
      </c>
      <c r="D257" s="192">
        <v>11336.86</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c r="A260" s="70" t="s">
        <v>2591</v>
      </c>
      <c r="B260" s="65" t="s">
        <v>2592</v>
      </c>
      <c r="C260" s="134" t="s">
        <v>2591</v>
      </c>
      <c r="D260" s="79">
        <f>SUM(D261:D263)</f>
        <v>9028.44</v>
      </c>
      <c r="E260" s="79">
        <f>SUM(E261:E263)</f>
        <v>76769.89</v>
      </c>
      <c r="F260" s="71">
        <f t="shared" si="1"/>
        <v>850.31179251343531</v>
      </c>
      <c r="G260" s="66"/>
      <c r="H260" s="66"/>
      <c r="I260" s="66"/>
      <c r="J260" s="66"/>
      <c r="K260" s="66"/>
      <c r="L260" s="66"/>
      <c r="M260" s="66"/>
      <c r="N260" s="66"/>
      <c r="O260" s="66"/>
      <c r="P260" s="66"/>
      <c r="Q260" s="66"/>
      <c r="R260" s="66"/>
      <c r="S260" s="66"/>
      <c r="T260" s="66"/>
      <c r="U260" s="66"/>
      <c r="V260" s="66"/>
      <c r="W260" s="66"/>
    </row>
    <row r="261" spans="1:23" ht="12.75" customHeight="1">
      <c r="A261" s="70" t="s">
        <v>599</v>
      </c>
      <c r="B261" s="65" t="s">
        <v>2593</v>
      </c>
      <c r="C261" s="134" t="s">
        <v>599</v>
      </c>
      <c r="D261" s="192">
        <v>0</v>
      </c>
      <c r="E261" s="192">
        <v>68161.009999999995</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c r="A262" s="70" t="s">
        <v>799</v>
      </c>
      <c r="B262" s="65" t="s">
        <v>2594</v>
      </c>
      <c r="C262" s="134" t="s">
        <v>799</v>
      </c>
      <c r="D262" s="192">
        <v>9028.44</v>
      </c>
      <c r="E262" s="192">
        <v>8608.8799999999992</v>
      </c>
      <c r="F262" s="71">
        <f t="shared" si="1"/>
        <v>95.352907035988494</v>
      </c>
      <c r="G262" s="66"/>
      <c r="H262" s="66"/>
      <c r="I262" s="66"/>
      <c r="J262" s="66"/>
      <c r="K262" s="66"/>
      <c r="L262" s="66"/>
      <c r="M262" s="66"/>
      <c r="N262" s="66"/>
      <c r="O262" s="66"/>
      <c r="P262" s="66"/>
      <c r="Q262" s="66"/>
      <c r="R262" s="66"/>
      <c r="S262" s="66"/>
      <c r="T262" s="66"/>
      <c r="U262" s="66"/>
      <c r="V262" s="66"/>
      <c r="W262" s="66"/>
    </row>
    <row r="263" spans="1:23" ht="12.75" customHeight="1">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c r="A274" s="70" t="s">
        <v>601</v>
      </c>
      <c r="B274" s="65" t="s">
        <v>2616</v>
      </c>
      <c r="C274" s="134" t="s">
        <v>601</v>
      </c>
      <c r="D274" s="79">
        <f>SUM(D275:D277)+SUM(D286:D290)</f>
        <v>0</v>
      </c>
      <c r="E274" s="79">
        <f>SUM(E275:E277)+SUM(E286:E290)</f>
        <v>89107.69</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c r="A277" s="70" t="s">
        <v>2621</v>
      </c>
      <c r="B277" s="65" t="s">
        <v>2622</v>
      </c>
      <c r="C277" s="134" t="s">
        <v>2621</v>
      </c>
      <c r="D277" s="79">
        <f>SUM(D278:D285)</f>
        <v>0</v>
      </c>
      <c r="E277" s="79">
        <f>SUM(E278:E285)</f>
        <v>87950.02</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c r="A283" s="70" t="s">
        <v>2633</v>
      </c>
      <c r="B283" s="65" t="s">
        <v>2634</v>
      </c>
      <c r="C283" s="134" t="s">
        <v>2633</v>
      </c>
      <c r="D283" s="192"/>
      <c r="E283" s="192">
        <v>87950.02</v>
      </c>
      <c r="F283" s="71" t="str">
        <f t="shared" si="39"/>
        <v>-</v>
      </c>
      <c r="G283" s="66"/>
      <c r="H283" s="66"/>
      <c r="I283" s="66"/>
      <c r="J283" s="66"/>
      <c r="K283" s="66"/>
      <c r="L283" s="66"/>
      <c r="M283" s="66"/>
      <c r="N283" s="66"/>
      <c r="O283" s="66"/>
      <c r="P283" s="66"/>
      <c r="Q283" s="66"/>
      <c r="R283" s="66"/>
      <c r="S283" s="66"/>
      <c r="T283" s="66"/>
      <c r="U283" s="66"/>
      <c r="V283" s="66"/>
      <c r="W283" s="66"/>
    </row>
    <row r="284" spans="1:23" ht="24">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c r="A287" s="70" t="s">
        <v>2640</v>
      </c>
      <c r="B287" s="65" t="s">
        <v>2641</v>
      </c>
      <c r="C287" s="134" t="s">
        <v>2640</v>
      </c>
      <c r="D287" s="192"/>
      <c r="E287" s="192">
        <v>1157.67</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c r="A297" s="70" t="s">
        <v>2659</v>
      </c>
      <c r="B297" s="65" t="s">
        <v>2660</v>
      </c>
      <c r="C297" s="134" t="s">
        <v>2659</v>
      </c>
      <c r="D297" s="79">
        <f t="shared" ref="D297:E297" si="42">D298</f>
        <v>71941.929999999993</v>
      </c>
      <c r="E297" s="79">
        <f t="shared" si="42"/>
        <v>71941.929999999993</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c r="A298" s="73" t="s">
        <v>2661</v>
      </c>
      <c r="B298" s="74" t="s">
        <v>2662</v>
      </c>
      <c r="C298" s="134" t="s">
        <v>2661</v>
      </c>
      <c r="D298" s="193">
        <v>71941.929999999993</v>
      </c>
      <c r="E298" s="193">
        <v>71941.929999999993</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c r="A302" s="70" t="s">
        <v>2668</v>
      </c>
      <c r="B302" s="65" t="s">
        <v>2669</v>
      </c>
      <c r="C302" s="134" t="s">
        <v>2670</v>
      </c>
      <c r="D302" s="192">
        <v>3.2</v>
      </c>
      <c r="E302" s="192"/>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c r="A303" s="70" t="s">
        <v>2668</v>
      </c>
      <c r="B303" s="65" t="s">
        <v>2671</v>
      </c>
      <c r="C303" s="134" t="s">
        <v>2672</v>
      </c>
      <c r="D303" s="192">
        <v>0</v>
      </c>
      <c r="E303" s="192">
        <v>92853.18</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c r="A308" s="70" t="s">
        <v>2682</v>
      </c>
      <c r="B308" s="65" t="s">
        <v>2683</v>
      </c>
      <c r="C308" s="134" t="s">
        <v>2682</v>
      </c>
      <c r="D308" s="192">
        <v>0</v>
      </c>
      <c r="E308" s="192">
        <v>1608.9</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c r="A309" s="70" t="s">
        <v>2684</v>
      </c>
      <c r="B309" s="65" t="s">
        <v>2685</v>
      </c>
      <c r="C309" s="134" t="s">
        <v>2684</v>
      </c>
      <c r="D309" s="192">
        <v>0</v>
      </c>
      <c r="E309" s="192">
        <v>87.96</v>
      </c>
      <c r="F309" s="71" t="str">
        <f t="shared" si="43"/>
        <v>-</v>
      </c>
      <c r="G309" s="66"/>
      <c r="H309" s="66"/>
      <c r="I309" s="66"/>
      <c r="J309" s="66"/>
      <c r="K309" s="66"/>
      <c r="L309" s="66"/>
      <c r="M309" s="66"/>
      <c r="N309" s="66"/>
      <c r="O309" s="66"/>
      <c r="P309" s="66"/>
      <c r="Q309" s="66"/>
      <c r="R309" s="66"/>
      <c r="S309" s="66"/>
      <c r="T309" s="66"/>
      <c r="U309" s="66"/>
      <c r="V309" s="66"/>
      <c r="W309" s="66"/>
    </row>
    <row r="310" spans="1:23" ht="24">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c r="A336" s="70" t="s">
        <v>2730</v>
      </c>
      <c r="B336" s="65" t="s">
        <v>2731</v>
      </c>
      <c r="C336" s="134" t="s">
        <v>2732</v>
      </c>
      <c r="D336" s="192">
        <v>2676.98</v>
      </c>
      <c r="E336" s="192">
        <v>10.6</v>
      </c>
      <c r="F336" s="71">
        <f t="shared" si="43"/>
        <v>0.3959685914724802</v>
      </c>
      <c r="G336" s="66"/>
      <c r="H336" s="66"/>
      <c r="I336" s="66"/>
      <c r="J336" s="66"/>
      <c r="K336" s="66"/>
      <c r="L336" s="66"/>
      <c r="M336" s="66"/>
      <c r="N336" s="66"/>
      <c r="O336" s="66"/>
      <c r="P336" s="66"/>
      <c r="Q336" s="66"/>
      <c r="R336" s="66"/>
      <c r="S336" s="66"/>
      <c r="T336" s="66"/>
      <c r="U336" s="66"/>
      <c r="V336" s="66"/>
      <c r="W336" s="66"/>
    </row>
    <row r="337" spans="1:23" ht="12.75" customHeight="1">
      <c r="A337" s="70" t="s">
        <v>2730</v>
      </c>
      <c r="B337" s="65" t="s">
        <v>2733</v>
      </c>
      <c r="C337" s="134" t="s">
        <v>2734</v>
      </c>
      <c r="D337" s="192">
        <v>85350.92</v>
      </c>
      <c r="E337" s="192">
        <v>92279.81</v>
      </c>
      <c r="F337" s="71">
        <f t="shared" si="43"/>
        <v>108.11811987498201</v>
      </c>
      <c r="G337" s="66"/>
      <c r="H337" s="66"/>
      <c r="I337" s="66"/>
      <c r="J337" s="66"/>
      <c r="K337" s="66"/>
      <c r="L337" s="66"/>
      <c r="M337" s="66"/>
      <c r="N337" s="66"/>
      <c r="O337" s="66"/>
      <c r="P337" s="66"/>
      <c r="Q337" s="66"/>
      <c r="R337" s="66"/>
      <c r="S337" s="66"/>
      <c r="T337" s="66"/>
      <c r="U337" s="66"/>
      <c r="V337" s="66"/>
      <c r="W337" s="66"/>
    </row>
    <row r="338" spans="1:23" ht="12.75" customHeight="1">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c r="A339" s="70" t="s">
        <v>2735</v>
      </c>
      <c r="B339" s="65" t="s">
        <v>2738</v>
      </c>
      <c r="C339" s="134" t="s">
        <v>2739</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c r="A365" s="70" t="s">
        <v>2780</v>
      </c>
      <c r="B365" s="182" t="s">
        <v>2781</v>
      </c>
      <c r="C365" s="134" t="s">
        <v>2780</v>
      </c>
      <c r="D365" s="192"/>
      <c r="E365" s="192">
        <v>80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c r="A380" s="70">
        <v>27612</v>
      </c>
      <c r="B380" s="182" t="s">
        <v>2797</v>
      </c>
      <c r="C380" s="134">
        <v>27612</v>
      </c>
      <c r="D380" s="192"/>
      <c r="E380" s="192">
        <v>797.46</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c r="A387" s="70" t="s">
        <v>2810</v>
      </c>
      <c r="B387" s="182" t="s">
        <v>2811</v>
      </c>
      <c r="C387" s="134" t="s">
        <v>2810</v>
      </c>
      <c r="D387" s="192">
        <v>71941.929999999993</v>
      </c>
      <c r="E387" s="192">
        <v>71941.929999999993</v>
      </c>
      <c r="F387" s="71">
        <f t="shared" si="44"/>
        <v>100</v>
      </c>
      <c r="G387" s="66"/>
      <c r="H387" s="66"/>
      <c r="I387" s="66"/>
      <c r="J387" s="66"/>
      <c r="K387" s="66"/>
      <c r="L387" s="66"/>
      <c r="M387" s="66"/>
      <c r="N387" s="66"/>
      <c r="O387" s="66"/>
      <c r="P387" s="66"/>
      <c r="Q387" s="66"/>
      <c r="R387" s="66"/>
      <c r="S387" s="66"/>
      <c r="T387" s="66"/>
      <c r="U387" s="66"/>
      <c r="V387" s="66"/>
      <c r="W387" s="66"/>
    </row>
    <row r="388" spans="1:23" ht="1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row r="1044" spans="3:3" ht="15.75" customHeight="1">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09" workbookViewId="0">
      <selection activeCell="Q129" sqref="Q129"/>
    </sheetView>
  </sheetViews>
  <sheetFormatPr defaultColWidth="14.42578125" defaultRowHeight="15" customHeight="1"/>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c r="A1" s="268" t="s">
        <v>0</v>
      </c>
      <c r="B1" s="324" t="s">
        <v>1</v>
      </c>
      <c r="C1" s="268" t="s">
        <v>2</v>
      </c>
      <c r="D1" s="325" t="s">
        <v>3</v>
      </c>
      <c r="E1" s="268" t="s">
        <v>4</v>
      </c>
      <c r="F1" s="326" t="s">
        <v>5</v>
      </c>
    </row>
    <row r="2" spans="1:25" ht="50.1" customHeight="1">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3029</v>
      </c>
      <c r="B114" s="64" t="s">
        <v>3030</v>
      </c>
      <c r="C114" s="139" t="s">
        <v>3029</v>
      </c>
      <c r="D114" s="60">
        <f t="shared" ref="D114:E114" si="22">D115+D118+D121+D122+SUM(D125:D128)</f>
        <v>1060784.29</v>
      </c>
      <c r="E114" s="60">
        <f t="shared" si="22"/>
        <v>1195033.3700000001</v>
      </c>
      <c r="F114" s="45">
        <f t="shared" si="1"/>
        <v>112.65564368416506</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3031</v>
      </c>
      <c r="B115" s="64" t="s">
        <v>3032</v>
      </c>
      <c r="C115" s="139" t="s">
        <v>3031</v>
      </c>
      <c r="D115" s="60">
        <f t="shared" ref="D115:E115" si="23">SUM(D116:D117)</f>
        <v>1017793.63</v>
      </c>
      <c r="E115" s="60">
        <f t="shared" si="23"/>
        <v>1152049.76</v>
      </c>
      <c r="F115" s="45">
        <f t="shared" si="1"/>
        <v>113.19089902341008</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3035</v>
      </c>
      <c r="B117" s="64" t="s">
        <v>3036</v>
      </c>
      <c r="C117" s="139" t="s">
        <v>3035</v>
      </c>
      <c r="D117" s="194">
        <v>1017793.63</v>
      </c>
      <c r="E117" s="194">
        <v>1152049.76</v>
      </c>
      <c r="F117" s="45">
        <f t="shared" si="1"/>
        <v>113.19089902341008</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3053</v>
      </c>
      <c r="B126" s="64" t="s">
        <v>3054</v>
      </c>
      <c r="C126" s="139" t="s">
        <v>3053</v>
      </c>
      <c r="D126" s="194">
        <v>42990.66</v>
      </c>
      <c r="E126" s="194">
        <v>42983.61</v>
      </c>
      <c r="F126" s="45">
        <f t="shared" si="1"/>
        <v>99.983601089166811</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3082</v>
      </c>
      <c r="C141" s="256" t="s">
        <v>3083</v>
      </c>
      <c r="D141" s="81">
        <f t="shared" ref="D141:E141" si="28">D5+D22+D28+D35+D75+D82+D89+D107+D114+D129</f>
        <v>1060784.29</v>
      </c>
      <c r="E141" s="81">
        <f t="shared" si="28"/>
        <v>1195033.3700000001</v>
      </c>
      <c r="F141" s="61">
        <f t="shared" si="1"/>
        <v>112.65564368416506</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topLeftCell="A7" workbookViewId="0">
      <selection sqref="A1:E48"/>
    </sheetView>
  </sheetViews>
  <sheetFormatPr defaultColWidth="14.42578125" defaultRowHeight="15" customHeight="1"/>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c r="A1" s="268" t="s">
        <v>0</v>
      </c>
      <c r="B1" s="324" t="s">
        <v>1</v>
      </c>
      <c r="C1" s="268" t="s">
        <v>2</v>
      </c>
      <c r="D1" s="325" t="s">
        <v>3</v>
      </c>
      <c r="E1" s="268" t="s">
        <v>4</v>
      </c>
      <c r="F1" s="326" t="s">
        <v>5</v>
      </c>
    </row>
    <row r="2" spans="1:24" ht="50.1" customHeight="1">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3085</v>
      </c>
      <c r="B5" s="84" t="s">
        <v>3086</v>
      </c>
      <c r="C5" s="254" t="s">
        <v>3085</v>
      </c>
      <c r="D5" s="58">
        <f t="shared" ref="D5:E5" si="0">D6+D22</f>
        <v>0</v>
      </c>
      <c r="E5" s="82">
        <f t="shared" si="0"/>
        <v>34406.559999999998</v>
      </c>
      <c r="F5" s="31"/>
      <c r="G5" s="31"/>
      <c r="H5" s="31"/>
      <c r="I5" s="31"/>
      <c r="J5" s="31"/>
      <c r="K5" s="31"/>
      <c r="L5" s="31"/>
      <c r="M5" s="31"/>
      <c r="N5" s="31"/>
      <c r="O5" s="31"/>
      <c r="P5" s="31"/>
      <c r="Q5" s="31"/>
      <c r="R5" s="31"/>
      <c r="S5" s="31"/>
      <c r="T5" s="31"/>
      <c r="U5" s="31"/>
    </row>
    <row r="6" spans="1:24" ht="13.5" customHeight="1">
      <c r="A6" s="161" t="s">
        <v>3087</v>
      </c>
      <c r="B6" s="85" t="s">
        <v>3088</v>
      </c>
      <c r="C6" s="134" t="s">
        <v>3087</v>
      </c>
      <c r="D6" s="60">
        <f t="shared" ref="D6:E6" si="1">D7+D14</f>
        <v>0</v>
      </c>
      <c r="E6" s="83">
        <f t="shared" si="1"/>
        <v>34406.559999999998</v>
      </c>
      <c r="F6" s="31"/>
      <c r="G6" s="31"/>
      <c r="H6" s="31"/>
      <c r="I6" s="31"/>
      <c r="J6" s="31"/>
      <c r="K6" s="31"/>
      <c r="L6" s="31"/>
      <c r="M6" s="31"/>
      <c r="N6" s="31"/>
      <c r="O6" s="31"/>
      <c r="P6" s="31"/>
      <c r="Q6" s="31"/>
      <c r="R6" s="31"/>
      <c r="S6" s="31"/>
      <c r="T6" s="31"/>
      <c r="U6" s="31"/>
    </row>
    <row r="7" spans="1:24" ht="12.75">
      <c r="A7" s="161" t="s">
        <v>581</v>
      </c>
      <c r="B7" s="85" t="s">
        <v>3089</v>
      </c>
      <c r="C7" s="134" t="s">
        <v>3090</v>
      </c>
      <c r="D7" s="60">
        <f t="shared" ref="D7:E7" si="2">SUM(D8:D13)</f>
        <v>0</v>
      </c>
      <c r="E7" s="83">
        <f t="shared" si="2"/>
        <v>34406.559999999998</v>
      </c>
      <c r="F7" s="31"/>
      <c r="G7" s="31"/>
      <c r="H7" s="31"/>
      <c r="I7" s="31"/>
      <c r="J7" s="31"/>
      <c r="K7" s="31"/>
      <c r="L7" s="31"/>
      <c r="M7" s="31"/>
      <c r="N7" s="31"/>
      <c r="O7" s="31"/>
      <c r="P7" s="31"/>
      <c r="Q7" s="31"/>
      <c r="R7" s="31"/>
      <c r="S7" s="31"/>
      <c r="T7" s="31"/>
      <c r="U7" s="31"/>
    </row>
    <row r="8" spans="1:24" ht="13.5" customHeight="1">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c r="A9" s="161" t="s">
        <v>581</v>
      </c>
      <c r="B9" s="85" t="s">
        <v>3093</v>
      </c>
      <c r="C9" s="134" t="s">
        <v>3094</v>
      </c>
      <c r="D9" s="194"/>
      <c r="E9" s="195">
        <v>34406.559999999998</v>
      </c>
      <c r="F9" s="31"/>
      <c r="G9" s="31"/>
      <c r="H9" s="31"/>
      <c r="I9" s="31"/>
      <c r="J9" s="31"/>
      <c r="K9" s="31"/>
      <c r="L9" s="31"/>
      <c r="M9" s="31"/>
      <c r="N9" s="31"/>
      <c r="O9" s="31"/>
      <c r="P9" s="31"/>
      <c r="Q9" s="31"/>
      <c r="R9" s="31"/>
      <c r="S9" s="31"/>
      <c r="T9" s="31"/>
      <c r="U9" s="31"/>
    </row>
    <row r="10" spans="1:24" ht="13.5" customHeight="1">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85"/>
      <c r="E51" s="384"/>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76" zoomScaleNormal="100" workbookViewId="0">
      <selection activeCell="K106" sqref="K106"/>
    </sheetView>
  </sheetViews>
  <sheetFormatPr defaultColWidth="14.42578125" defaultRowHeight="15" customHeight="1"/>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c r="A1" s="268" t="s">
        <v>0</v>
      </c>
      <c r="B1" s="324" t="s">
        <v>1</v>
      </c>
      <c r="C1" s="268" t="s">
        <v>2</v>
      </c>
      <c r="D1" s="325" t="s">
        <v>3</v>
      </c>
      <c r="E1" s="268" t="s">
        <v>4</v>
      </c>
      <c r="F1" s="326" t="s">
        <v>5</v>
      </c>
    </row>
    <row r="2" spans="1:24" ht="50.1" customHeight="1">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3156</v>
      </c>
      <c r="C5" s="138" t="s">
        <v>3157</v>
      </c>
      <c r="D5" s="198">
        <v>88027.9</v>
      </c>
      <c r="E5" s="31"/>
      <c r="F5" s="31"/>
      <c r="G5" s="31"/>
      <c r="H5" s="31"/>
      <c r="I5" s="31"/>
      <c r="J5" s="31"/>
      <c r="K5" s="31"/>
      <c r="L5" s="31"/>
      <c r="M5" s="31"/>
      <c r="N5" s="31"/>
      <c r="O5" s="31"/>
      <c r="P5" s="31"/>
      <c r="Q5" s="31"/>
      <c r="R5" s="31"/>
      <c r="S5" s="31"/>
      <c r="T5" s="31"/>
      <c r="U5" s="31"/>
    </row>
    <row r="6" spans="1:24" ht="24">
      <c r="A6" s="88"/>
      <c r="B6" s="134" t="s">
        <v>3158</v>
      </c>
      <c r="C6" s="139" t="s">
        <v>3159</v>
      </c>
      <c r="D6" s="34">
        <f>D7+D8+D17+D18+D24</f>
        <v>1128631.6499999999</v>
      </c>
      <c r="E6" s="232"/>
      <c r="F6" s="31"/>
      <c r="G6" s="31"/>
      <c r="H6" s="31"/>
      <c r="I6" s="31"/>
      <c r="J6" s="31"/>
      <c r="K6" s="31"/>
      <c r="L6" s="31"/>
      <c r="M6" s="31"/>
      <c r="N6" s="31"/>
      <c r="O6" s="31"/>
      <c r="P6" s="31"/>
      <c r="Q6" s="31"/>
      <c r="R6" s="31"/>
      <c r="S6" s="31"/>
      <c r="T6" s="31"/>
      <c r="U6" s="31"/>
    </row>
    <row r="7" spans="1:24" ht="12.75" customHeight="1">
      <c r="A7" s="88"/>
      <c r="B7" s="89" t="s">
        <v>3160</v>
      </c>
      <c r="C7" s="139" t="s">
        <v>3161</v>
      </c>
      <c r="D7" s="199"/>
      <c r="E7" s="31"/>
      <c r="F7" s="31"/>
      <c r="G7" s="31"/>
      <c r="H7" s="31"/>
      <c r="I7" s="31"/>
      <c r="J7" s="31"/>
      <c r="K7" s="31"/>
      <c r="L7" s="31"/>
      <c r="M7" s="31"/>
      <c r="N7" s="31"/>
      <c r="O7" s="31"/>
      <c r="P7" s="31"/>
      <c r="Q7" s="31"/>
      <c r="R7" s="31"/>
      <c r="S7" s="31"/>
      <c r="T7" s="31"/>
      <c r="U7" s="31"/>
    </row>
    <row r="8" spans="1:24" ht="12.75" customHeight="1">
      <c r="A8" s="88" t="s">
        <v>2436</v>
      </c>
      <c r="B8" s="89" t="s">
        <v>3162</v>
      </c>
      <c r="C8" s="139" t="s">
        <v>3163</v>
      </c>
      <c r="D8" s="34">
        <f>SUM(D9:D16)</f>
        <v>1098938.02</v>
      </c>
      <c r="E8" s="31"/>
      <c r="F8" s="31"/>
      <c r="G8" s="31"/>
      <c r="H8" s="31"/>
      <c r="I8" s="31"/>
      <c r="J8" s="31"/>
      <c r="K8" s="31"/>
      <c r="L8" s="31"/>
      <c r="M8" s="31"/>
      <c r="N8" s="31"/>
      <c r="O8" s="31"/>
      <c r="P8" s="31"/>
      <c r="Q8" s="31"/>
      <c r="R8" s="31"/>
      <c r="S8" s="31"/>
      <c r="T8" s="31"/>
      <c r="U8" s="31"/>
    </row>
    <row r="9" spans="1:24" ht="12.75" customHeight="1">
      <c r="A9" s="63" t="s">
        <v>2438</v>
      </c>
      <c r="B9" s="64" t="s">
        <v>2439</v>
      </c>
      <c r="C9" s="139" t="s">
        <v>3164</v>
      </c>
      <c r="D9" s="199">
        <v>968629.51</v>
      </c>
      <c r="E9" s="31"/>
      <c r="F9" s="31"/>
      <c r="G9" s="31"/>
      <c r="H9" s="31"/>
      <c r="I9" s="31"/>
      <c r="J9" s="31"/>
      <c r="K9" s="31"/>
      <c r="L9" s="31"/>
      <c r="M9" s="31"/>
      <c r="N9" s="31"/>
      <c r="O9" s="31"/>
      <c r="P9" s="31"/>
      <c r="Q9" s="31"/>
      <c r="R9" s="31"/>
      <c r="S9" s="31"/>
      <c r="T9" s="31"/>
      <c r="U9" s="31"/>
    </row>
    <row r="10" spans="1:24" ht="12.75" customHeight="1">
      <c r="A10" s="63" t="s">
        <v>2440</v>
      </c>
      <c r="B10" s="64" t="s">
        <v>2441</v>
      </c>
      <c r="C10" s="139" t="s">
        <v>3165</v>
      </c>
      <c r="D10" s="199">
        <v>123809.99</v>
      </c>
      <c r="E10" s="31"/>
      <c r="F10" s="31"/>
      <c r="G10" s="31"/>
      <c r="H10" s="31"/>
      <c r="I10" s="31"/>
      <c r="J10" s="31"/>
      <c r="K10" s="31"/>
      <c r="L10" s="31"/>
      <c r="M10" s="31"/>
      <c r="N10" s="31"/>
      <c r="O10" s="31"/>
      <c r="P10" s="31"/>
      <c r="Q10" s="31"/>
      <c r="R10" s="31"/>
      <c r="S10" s="31"/>
      <c r="T10" s="31"/>
      <c r="U10" s="31"/>
    </row>
    <row r="11" spans="1:24" ht="12.75" customHeight="1">
      <c r="A11" s="63" t="s">
        <v>2442</v>
      </c>
      <c r="B11" s="64" t="s">
        <v>3166</v>
      </c>
      <c r="C11" s="139" t="s">
        <v>3167</v>
      </c>
      <c r="D11" s="199">
        <v>276.55</v>
      </c>
      <c r="E11" s="31"/>
      <c r="F11" s="31"/>
      <c r="G11" s="31"/>
      <c r="H11" s="31"/>
      <c r="I11" s="31"/>
      <c r="J11" s="31"/>
      <c r="K11" s="31"/>
      <c r="L11" s="31"/>
      <c r="M11" s="31"/>
      <c r="N11" s="31"/>
      <c r="O11" s="31"/>
      <c r="P11" s="31"/>
      <c r="Q11" s="31"/>
      <c r="R11" s="31"/>
      <c r="S11" s="31"/>
      <c r="T11" s="31"/>
      <c r="U11" s="31"/>
    </row>
    <row r="12" spans="1:24" ht="12.75" customHeight="1">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c r="A14" s="70" t="s">
        <v>2468</v>
      </c>
      <c r="B14" s="65" t="s">
        <v>2469</v>
      </c>
      <c r="C14" s="139" t="s">
        <v>3171</v>
      </c>
      <c r="D14" s="199">
        <v>6221.97</v>
      </c>
      <c r="E14" s="31"/>
      <c r="F14" s="31"/>
      <c r="G14" s="31"/>
      <c r="H14" s="31"/>
      <c r="I14" s="31"/>
      <c r="J14" s="31"/>
      <c r="K14" s="31"/>
      <c r="L14" s="31"/>
      <c r="M14" s="31"/>
      <c r="N14" s="31"/>
      <c r="O14" s="31"/>
      <c r="P14" s="31"/>
      <c r="Q14" s="31"/>
      <c r="R14" s="31"/>
      <c r="S14" s="31"/>
      <c r="T14" s="31"/>
      <c r="U14" s="31"/>
    </row>
    <row r="15" spans="1:24" ht="12.75" customHeight="1">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c r="A17" s="294" t="s">
        <v>2474</v>
      </c>
      <c r="B17" s="134" t="s">
        <v>3142</v>
      </c>
      <c r="C17" s="139" t="s">
        <v>3174</v>
      </c>
      <c r="D17" s="199">
        <v>27236.66</v>
      </c>
      <c r="E17" s="31"/>
      <c r="F17" s="31"/>
      <c r="G17" s="31"/>
      <c r="H17" s="31"/>
      <c r="I17" s="31"/>
      <c r="J17" s="31"/>
      <c r="K17" s="31"/>
      <c r="L17" s="31"/>
      <c r="M17" s="31"/>
      <c r="N17" s="31"/>
      <c r="O17" s="31"/>
      <c r="P17" s="31"/>
      <c r="Q17" s="31"/>
      <c r="R17" s="31"/>
      <c r="S17" s="31"/>
      <c r="T17" s="31"/>
      <c r="U17" s="31"/>
    </row>
    <row r="18" spans="1:21" ht="36">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c r="A24" s="294" t="s">
        <v>2568</v>
      </c>
      <c r="B24" s="134" t="s">
        <v>3190</v>
      </c>
      <c r="C24" s="134" t="s">
        <v>3191</v>
      </c>
      <c r="D24" s="283">
        <v>2456.9699999999998</v>
      </c>
      <c r="E24" s="232"/>
      <c r="F24" s="31"/>
      <c r="G24" s="31"/>
      <c r="H24" s="31"/>
      <c r="I24" s="31"/>
      <c r="J24" s="31"/>
      <c r="K24" s="31"/>
      <c r="L24" s="31"/>
      <c r="M24" s="31"/>
      <c r="N24" s="31"/>
      <c r="O24" s="31"/>
      <c r="P24" s="31"/>
      <c r="Q24" s="31"/>
      <c r="R24" s="31"/>
      <c r="S24" s="31"/>
      <c r="T24" s="31"/>
      <c r="U24" s="31"/>
    </row>
    <row r="25" spans="1:21" ht="24">
      <c r="A25" s="63"/>
      <c r="B25" s="134" t="s">
        <v>3192</v>
      </c>
      <c r="C25" s="139" t="s">
        <v>3193</v>
      </c>
      <c r="D25" s="34">
        <f>D26+D27+D36+D37+D43</f>
        <v>1123491.68</v>
      </c>
      <c r="E25" s="232"/>
      <c r="F25" s="31"/>
      <c r="G25" s="31"/>
      <c r="H25" s="31"/>
      <c r="I25" s="31"/>
      <c r="J25" s="31"/>
      <c r="K25" s="31"/>
      <c r="L25" s="31"/>
      <c r="M25" s="31"/>
      <c r="N25" s="31"/>
      <c r="O25" s="31"/>
      <c r="P25" s="31"/>
      <c r="Q25" s="31"/>
      <c r="R25" s="31"/>
      <c r="S25" s="31"/>
      <c r="T25" s="31"/>
      <c r="U25" s="31"/>
    </row>
    <row r="26" spans="1:21" ht="12.75" customHeight="1">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c r="A27" s="88" t="s">
        <v>2436</v>
      </c>
      <c r="B27" s="89" t="s">
        <v>3195</v>
      </c>
      <c r="C27" s="139" t="s">
        <v>3196</v>
      </c>
      <c r="D27" s="34">
        <f>SUM(D28:D35)</f>
        <v>1094675.51</v>
      </c>
      <c r="E27" s="31"/>
      <c r="F27" s="31"/>
      <c r="G27" s="31"/>
      <c r="H27" s="31"/>
      <c r="I27" s="31"/>
      <c r="J27" s="31"/>
      <c r="K27" s="31"/>
      <c r="L27" s="31"/>
      <c r="M27" s="31"/>
      <c r="N27" s="31"/>
      <c r="O27" s="31"/>
      <c r="P27" s="31"/>
      <c r="Q27" s="31"/>
      <c r="R27" s="31"/>
      <c r="S27" s="31"/>
      <c r="T27" s="31"/>
      <c r="U27" s="31"/>
    </row>
    <row r="28" spans="1:21" ht="12.75" customHeight="1">
      <c r="A28" s="63" t="s">
        <v>2438</v>
      </c>
      <c r="B28" s="64" t="s">
        <v>2439</v>
      </c>
      <c r="C28" s="139" t="s">
        <v>3197</v>
      </c>
      <c r="D28" s="199">
        <v>962939.26</v>
      </c>
      <c r="E28" s="31"/>
      <c r="F28" s="31"/>
      <c r="G28" s="31"/>
      <c r="H28" s="31"/>
      <c r="I28" s="31"/>
      <c r="J28" s="31"/>
      <c r="K28" s="31"/>
      <c r="L28" s="31"/>
      <c r="M28" s="31"/>
      <c r="N28" s="31"/>
      <c r="O28" s="31"/>
      <c r="P28" s="31"/>
      <c r="Q28" s="31"/>
      <c r="R28" s="31"/>
      <c r="S28" s="31"/>
      <c r="T28" s="31"/>
      <c r="U28" s="31"/>
    </row>
    <row r="29" spans="1:21" ht="12.75" customHeight="1">
      <c r="A29" s="63" t="s">
        <v>2440</v>
      </c>
      <c r="B29" s="64" t="s">
        <v>2441</v>
      </c>
      <c r="C29" s="139" t="s">
        <v>3198</v>
      </c>
      <c r="D29" s="199">
        <v>125128.26</v>
      </c>
      <c r="E29" s="31"/>
      <c r="F29" s="31"/>
      <c r="G29" s="31"/>
      <c r="H29" s="31"/>
      <c r="I29" s="31"/>
      <c r="J29" s="31"/>
      <c r="K29" s="31"/>
      <c r="L29" s="31"/>
      <c r="M29" s="31"/>
      <c r="N29" s="31"/>
      <c r="O29" s="31"/>
      <c r="P29" s="31"/>
      <c r="Q29" s="31"/>
      <c r="R29" s="31"/>
      <c r="S29" s="31"/>
      <c r="T29" s="31"/>
      <c r="U29" s="31"/>
    </row>
    <row r="30" spans="1:21" ht="12.75" customHeight="1">
      <c r="A30" s="63" t="s">
        <v>2442</v>
      </c>
      <c r="B30" s="64" t="s">
        <v>3166</v>
      </c>
      <c r="C30" s="139" t="s">
        <v>3199</v>
      </c>
      <c r="D30" s="199">
        <v>386.02</v>
      </c>
      <c r="E30" s="31"/>
      <c r="F30" s="31"/>
      <c r="G30" s="31"/>
      <c r="H30" s="31"/>
      <c r="I30" s="31"/>
      <c r="J30" s="31"/>
      <c r="K30" s="31"/>
      <c r="L30" s="31"/>
      <c r="M30" s="31"/>
      <c r="N30" s="31"/>
      <c r="O30" s="31"/>
      <c r="P30" s="31"/>
      <c r="Q30" s="31"/>
      <c r="R30" s="31"/>
      <c r="S30" s="31"/>
      <c r="T30" s="31"/>
      <c r="U30" s="31"/>
    </row>
    <row r="31" spans="1:21" ht="12.75" customHeight="1">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c r="A33" s="63" t="s">
        <v>2468</v>
      </c>
      <c r="B33" s="65" t="s">
        <v>2469</v>
      </c>
      <c r="C33" s="139" t="s">
        <v>3202</v>
      </c>
      <c r="D33" s="199">
        <v>6221.97</v>
      </c>
      <c r="E33" s="31"/>
      <c r="F33" s="31"/>
      <c r="G33" s="31"/>
      <c r="H33" s="31"/>
      <c r="I33" s="31"/>
      <c r="J33" s="31"/>
      <c r="K33" s="31"/>
      <c r="L33" s="31"/>
      <c r="M33" s="31"/>
      <c r="N33" s="31"/>
      <c r="O33" s="31"/>
      <c r="P33" s="31"/>
      <c r="Q33" s="31"/>
      <c r="R33" s="31"/>
      <c r="S33" s="31"/>
      <c r="T33" s="31"/>
      <c r="U33" s="31"/>
    </row>
    <row r="34" spans="1:21" ht="12.75" customHeight="1">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c r="A36" s="88" t="s">
        <v>2474</v>
      </c>
      <c r="B36" s="89" t="s">
        <v>3142</v>
      </c>
      <c r="C36" s="139" t="s">
        <v>3205</v>
      </c>
      <c r="D36" s="199">
        <v>27236.66</v>
      </c>
      <c r="E36" s="31"/>
      <c r="F36" s="31"/>
      <c r="G36" s="31"/>
      <c r="H36" s="31"/>
      <c r="I36" s="31"/>
      <c r="J36" s="31"/>
      <c r="K36" s="31"/>
      <c r="L36" s="31"/>
      <c r="M36" s="31"/>
      <c r="N36" s="31"/>
      <c r="O36" s="31"/>
      <c r="P36" s="31"/>
      <c r="Q36" s="31"/>
      <c r="R36" s="31"/>
      <c r="S36" s="31"/>
      <c r="T36" s="31"/>
      <c r="U36" s="31"/>
    </row>
    <row r="37" spans="1:21" ht="36">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c r="A43" s="294" t="s">
        <v>2568</v>
      </c>
      <c r="B43" s="134" t="s">
        <v>3190</v>
      </c>
      <c r="C43" s="134" t="s">
        <v>3214</v>
      </c>
      <c r="D43" s="283">
        <v>1579.51</v>
      </c>
      <c r="E43" s="232"/>
      <c r="F43" s="31"/>
      <c r="G43" s="31"/>
      <c r="H43" s="31"/>
      <c r="I43" s="31"/>
      <c r="J43" s="31"/>
      <c r="K43" s="31"/>
      <c r="L43" s="31"/>
      <c r="M43" s="31"/>
      <c r="N43" s="31"/>
      <c r="O43" s="31"/>
      <c r="P43" s="31"/>
      <c r="Q43" s="31"/>
      <c r="R43" s="31"/>
      <c r="S43" s="31"/>
      <c r="T43" s="31"/>
      <c r="U43" s="31"/>
    </row>
    <row r="44" spans="1:21" ht="24">
      <c r="A44" s="63"/>
      <c r="B44" s="89" t="s">
        <v>3215</v>
      </c>
      <c r="C44" s="139" t="s">
        <v>3216</v>
      </c>
      <c r="D44" s="34">
        <f>D5+D6-D25</f>
        <v>93167.869999999879</v>
      </c>
      <c r="E44" s="31"/>
      <c r="F44" s="31"/>
      <c r="G44" s="31"/>
      <c r="H44" s="31"/>
      <c r="I44" s="31"/>
      <c r="J44" s="31"/>
      <c r="K44" s="31"/>
      <c r="L44" s="31"/>
      <c r="M44" s="31"/>
      <c r="N44" s="31"/>
      <c r="O44" s="31"/>
      <c r="P44" s="31"/>
      <c r="Q44" s="31"/>
      <c r="R44" s="31"/>
      <c r="S44" s="31"/>
      <c r="T44" s="31"/>
      <c r="U44" s="31"/>
    </row>
    <row r="45" spans="1:21" ht="24">
      <c r="A45" s="88"/>
      <c r="B45" s="134" t="s">
        <v>3217</v>
      </c>
      <c r="C45" s="139" t="s">
        <v>3218</v>
      </c>
      <c r="D45" s="34">
        <f>D46+D51+D92+D97+D103</f>
        <v>10.6</v>
      </c>
      <c r="E45" s="232"/>
      <c r="F45" s="31"/>
      <c r="G45" s="31"/>
      <c r="H45" s="31"/>
      <c r="I45" s="31"/>
      <c r="J45" s="31"/>
      <c r="K45" s="31"/>
      <c r="L45" s="31"/>
      <c r="M45" s="31"/>
      <c r="N45" s="31"/>
      <c r="O45" s="31"/>
      <c r="P45" s="31"/>
      <c r="Q45" s="31"/>
      <c r="R45" s="31"/>
      <c r="S45" s="31"/>
      <c r="T45" s="31"/>
      <c r="U45" s="31"/>
    </row>
    <row r="46" spans="1:21" ht="24">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c r="A51" s="88" t="s">
        <v>2436</v>
      </c>
      <c r="B51" s="134" t="s">
        <v>3229</v>
      </c>
      <c r="C51" s="139" t="s">
        <v>3230</v>
      </c>
      <c r="D51" s="34">
        <f>D52+D57+D62+D67+D72+D77+D82+D87</f>
        <v>10.6</v>
      </c>
      <c r="E51" s="31"/>
      <c r="F51" s="31"/>
      <c r="G51" s="31"/>
      <c r="H51" s="31"/>
      <c r="I51" s="31"/>
      <c r="J51" s="31"/>
      <c r="K51" s="31"/>
      <c r="L51" s="31"/>
      <c r="M51" s="31"/>
      <c r="N51" s="31"/>
      <c r="O51" s="31"/>
      <c r="P51" s="31"/>
      <c r="Q51" s="31"/>
      <c r="R51" s="31"/>
      <c r="S51" s="31"/>
      <c r="T51" s="31"/>
      <c r="U51" s="31"/>
    </row>
    <row r="52" spans="1:21" ht="12.75" customHeight="1">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c r="A57" s="88" t="s">
        <v>2440</v>
      </c>
      <c r="B57" s="89" t="s">
        <v>3237</v>
      </c>
      <c r="C57" s="139" t="s">
        <v>3238</v>
      </c>
      <c r="D57" s="34">
        <f>SUM(D58:D61)</f>
        <v>10.6</v>
      </c>
      <c r="E57" s="31"/>
      <c r="F57" s="31"/>
      <c r="G57" s="31"/>
      <c r="H57" s="31"/>
      <c r="I57" s="31"/>
      <c r="J57" s="31"/>
      <c r="K57" s="31"/>
      <c r="L57" s="31"/>
      <c r="M57" s="31"/>
      <c r="N57" s="31"/>
      <c r="O57" s="31"/>
      <c r="P57" s="31"/>
      <c r="Q57" s="31"/>
      <c r="R57" s="31"/>
      <c r="S57" s="31"/>
      <c r="T57" s="31"/>
      <c r="U57" s="31"/>
    </row>
    <row r="58" spans="1:21" ht="12.75" customHeight="1">
      <c r="A58" s="63"/>
      <c r="B58" s="64" t="s">
        <v>3221</v>
      </c>
      <c r="C58" s="139" t="s">
        <v>3239</v>
      </c>
      <c r="D58" s="199">
        <v>10.6</v>
      </c>
      <c r="E58" s="31"/>
      <c r="F58" s="31"/>
      <c r="G58" s="31"/>
      <c r="H58" s="31"/>
      <c r="I58" s="31"/>
      <c r="J58" s="31"/>
      <c r="K58" s="31"/>
      <c r="L58" s="31"/>
      <c r="M58" s="31"/>
      <c r="N58" s="31"/>
      <c r="O58" s="31"/>
      <c r="P58" s="31"/>
      <c r="Q58" s="31"/>
      <c r="R58" s="31"/>
      <c r="S58" s="31"/>
      <c r="T58" s="31"/>
      <c r="U58" s="31"/>
    </row>
    <row r="59" spans="1:21" ht="12.75" customHeight="1">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c r="A104" s="88"/>
      <c r="B104" s="134" t="s">
        <v>3293</v>
      </c>
      <c r="C104" s="139" t="s">
        <v>3294</v>
      </c>
      <c r="D104" s="34">
        <f>SUM(D105:D109)</f>
        <v>93157.27</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c r="A106" s="63" t="s">
        <v>2436</v>
      </c>
      <c r="B106" s="64" t="s">
        <v>3140</v>
      </c>
      <c r="C106" s="139" t="s">
        <v>3296</v>
      </c>
      <c r="D106" s="199">
        <v>93157.27</v>
      </c>
      <c r="E106" s="31"/>
      <c r="F106" s="31"/>
      <c r="G106" s="31"/>
      <c r="H106" s="31"/>
      <c r="I106" s="31"/>
      <c r="J106" s="31"/>
      <c r="K106" s="31"/>
      <c r="L106" s="31"/>
      <c r="M106" s="31"/>
      <c r="N106" s="31"/>
      <c r="O106" s="31"/>
      <c r="P106" s="31"/>
      <c r="Q106" s="31"/>
      <c r="R106" s="31"/>
      <c r="S106" s="31"/>
      <c r="T106" s="31"/>
      <c r="U106" s="31"/>
    </row>
    <row r="107" spans="1:21" ht="12.75" customHeight="1">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opLeftCell="A314" zoomScaleNormal="100" zoomScaleSheetLayoutView="100" workbookViewId="0">
      <selection activeCell="C232" sqref="C232"/>
    </sheetView>
  </sheetViews>
  <sheetFormatPr defaultColWidth="14.42578125" defaultRowHeight="15" customHeight="1"/>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c r="A1" s="386" t="s">
        <v>3154</v>
      </c>
      <c r="B1" s="384"/>
      <c r="C1" s="384"/>
      <c r="D1" s="384"/>
      <c r="E1" s="51" t="s">
        <v>3301</v>
      </c>
      <c r="F1" s="51"/>
      <c r="G1" s="51"/>
      <c r="H1" s="51"/>
      <c r="I1" s="51"/>
      <c r="J1" s="51"/>
      <c r="K1" s="51"/>
      <c r="L1" s="51"/>
      <c r="M1" s="51"/>
      <c r="N1" s="51"/>
      <c r="O1" s="51"/>
      <c r="P1" s="51"/>
    </row>
    <row r="2" spans="1:17" ht="37.5" customHeight="1">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13633</v>
      </c>
      <c r="P3" s="51"/>
    </row>
    <row r="4" spans="1:17" ht="19.5" customHeight="1">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3" t="s">
        <v>3326</v>
      </c>
      <c r="B14" s="388"/>
      <c r="C14" s="389"/>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c r="A23" s="387" t="s">
        <v>3335</v>
      </c>
      <c r="B23" s="388"/>
      <c r="C23" s="389"/>
      <c r="D23" s="95"/>
      <c r="E23" s="51">
        <f>SUM(E24:E297)</f>
        <v>0</v>
      </c>
      <c r="F23" s="51">
        <f>SUM(F24:F297)</f>
        <v>3</v>
      </c>
      <c r="G23" s="51"/>
      <c r="H23" s="51"/>
      <c r="I23" s="51"/>
      <c r="J23" s="51"/>
      <c r="K23" s="51"/>
      <c r="L23" s="51"/>
      <c r="M23" s="51"/>
      <c r="N23" s="51"/>
      <c r="O23" s="51"/>
      <c r="P23" s="51"/>
    </row>
    <row r="24" spans="1:16" ht="2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c r="A349" s="93"/>
      <c r="B349" s="94"/>
      <c r="C349" s="62"/>
      <c r="D349" s="95"/>
      <c r="E349" s="51"/>
      <c r="F349" s="51"/>
      <c r="G349" s="51"/>
      <c r="H349" s="51"/>
      <c r="I349" s="51"/>
      <c r="J349" s="51"/>
      <c r="K349" s="51"/>
      <c r="L349" s="51"/>
      <c r="M349" s="51"/>
      <c r="N349" s="51"/>
      <c r="O349" s="51"/>
      <c r="P349" s="51"/>
    </row>
    <row r="350" spans="1:18" ht="12.75">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1.25" customHeight="1">
      <c r="A1048" s="93"/>
      <c r="B1048" s="94"/>
      <c r="C1048" s="62"/>
      <c r="D1048" s="95"/>
      <c r="E1048" s="51"/>
      <c r="F1048" s="51"/>
      <c r="G1048" s="51"/>
      <c r="H1048" s="51"/>
      <c r="I1048" s="51"/>
      <c r="J1048" s="51"/>
      <c r="K1048" s="51"/>
      <c r="L1048" s="51"/>
      <c r="M1048" s="51"/>
      <c r="N1048" s="51"/>
      <c r="O1048" s="51"/>
      <c r="P1048" s="51"/>
    </row>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75" customHeight="1"/>
    <row r="1478" spans="10:12" ht="15" customHeight="1">
      <c r="J1478" s="40">
        <f>IF(AND(C1478=0,D1478),1,0)</f>
        <v>1</v>
      </c>
      <c r="L1478" s="40">
        <f>IF(C1478&lt;&gt;0,1,0)</f>
        <v>0</v>
      </c>
    </row>
    <row r="1479" spans="10:12" ht="15" customHeight="1">
      <c r="J1479" s="41" t="s">
        <v>3655</v>
      </c>
    </row>
    <row r="1480" spans="10:12" ht="15.75" customHeight="1"/>
    <row r="1481" spans="10:12" ht="15" customHeight="1">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škola</cp:lastModifiedBy>
  <cp:lastPrinted>2026-02-02T07:42:02Z</cp:lastPrinted>
  <dcterms:created xsi:type="dcterms:W3CDTF">2022-04-01T05:14:30Z</dcterms:created>
  <dcterms:modified xsi:type="dcterms:W3CDTF">2026-02-03T08:37:44Z</dcterms:modified>
</cp:coreProperties>
</file>