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9020" windowHeight="11760" activeTab="1"/>
  </bookViews>
  <sheets>
    <sheet name="OPĆI DIO" sheetId="4" r:id="rId1"/>
    <sheet name="PRIHODI" sheetId="2" r:id="rId2"/>
    <sheet name="RASHODI" sheetId="3" r:id="rId3"/>
  </sheets>
  <definedNames>
    <definedName name="_xlnm._FilterDatabase" localSheetId="2" hidden="1">RASHODI!#REF!</definedName>
    <definedName name="_xlnm.Print_Titles" localSheetId="1">PRIHODI!$1:$1</definedName>
    <definedName name="_xlnm.Print_Titles" localSheetId="2">RASHODI!$1:$2</definedName>
    <definedName name="_xlnm.Print_Area" localSheetId="0">'OPĆI DIO'!$A$2:$H$29</definedName>
    <definedName name="_xlnm.Print_Area" localSheetId="1">PRIHODI!$A$1:$P$21</definedName>
  </definedNames>
  <calcPr calcId="125725"/>
</workbook>
</file>

<file path=xl/calcChain.xml><?xml version="1.0" encoding="utf-8"?>
<calcChain xmlns="http://schemas.openxmlformats.org/spreadsheetml/2006/main">
  <c r="M10" i="2"/>
  <c r="M16"/>
  <c r="G10" i="4"/>
  <c r="D41" i="3"/>
  <c r="D36"/>
  <c r="D34"/>
  <c r="D33"/>
  <c r="D86"/>
  <c r="B18" i="2"/>
  <c r="E18"/>
  <c r="H18"/>
  <c r="E12" i="3" l="1"/>
  <c r="E13"/>
  <c r="E14"/>
  <c r="E18"/>
  <c r="E21"/>
  <c r="H12"/>
  <c r="H13"/>
  <c r="H14"/>
  <c r="H18"/>
  <c r="H21"/>
  <c r="F10" i="4"/>
  <c r="E52" i="3"/>
  <c r="N33"/>
  <c r="E33"/>
  <c r="K18" i="2"/>
  <c r="H16" i="4" l="1"/>
  <c r="P27" i="3"/>
  <c r="J42"/>
  <c r="S42"/>
  <c r="G61"/>
  <c r="P49"/>
  <c r="G11"/>
  <c r="G6" s="1"/>
  <c r="D11"/>
  <c r="O18" i="2"/>
  <c r="C18"/>
  <c r="F18"/>
  <c r="D6" i="3" l="1"/>
  <c r="G13" i="4"/>
  <c r="Q50" i="3" l="1"/>
  <c r="Q52"/>
  <c r="D15" i="2"/>
  <c r="G13"/>
  <c r="H8" i="4"/>
  <c r="H11"/>
  <c r="H12"/>
  <c r="S95" i="3"/>
  <c r="Q86"/>
  <c r="J84"/>
  <c r="M84"/>
  <c r="Q75"/>
  <c r="F91"/>
  <c r="G91"/>
  <c r="I91"/>
  <c r="J91"/>
  <c r="L91"/>
  <c r="M91"/>
  <c r="O91"/>
  <c r="P91"/>
  <c r="R91"/>
  <c r="S91"/>
  <c r="C93"/>
  <c r="D93"/>
  <c r="F95"/>
  <c r="G95"/>
  <c r="I95"/>
  <c r="J95"/>
  <c r="L95"/>
  <c r="M95"/>
  <c r="O95"/>
  <c r="O90" s="1"/>
  <c r="O101" s="1"/>
  <c r="P95"/>
  <c r="R95"/>
  <c r="C97"/>
  <c r="D97"/>
  <c r="C98"/>
  <c r="D98"/>
  <c r="C100"/>
  <c r="D100"/>
  <c r="T43"/>
  <c r="Q32"/>
  <c r="Q30"/>
  <c r="Q29"/>
  <c r="Q28"/>
  <c r="N36"/>
  <c r="N34"/>
  <c r="K38"/>
  <c r="K36"/>
  <c r="K34"/>
  <c r="F27"/>
  <c r="P14" i="2"/>
  <c r="M7"/>
  <c r="J12"/>
  <c r="G11"/>
  <c r="K37" i="3"/>
  <c r="S39"/>
  <c r="R39"/>
  <c r="P39"/>
  <c r="M39"/>
  <c r="L39"/>
  <c r="J39"/>
  <c r="I39"/>
  <c r="G39"/>
  <c r="F39"/>
  <c r="O39"/>
  <c r="G73"/>
  <c r="S73"/>
  <c r="S68" s="1"/>
  <c r="S76" s="1"/>
  <c r="R73"/>
  <c r="P73"/>
  <c r="P68" s="1"/>
  <c r="O73"/>
  <c r="O68" s="1"/>
  <c r="M73"/>
  <c r="M68" s="1"/>
  <c r="M76" s="1"/>
  <c r="L73"/>
  <c r="L68" s="1"/>
  <c r="L76" s="1"/>
  <c r="J73"/>
  <c r="J68" s="1"/>
  <c r="I73"/>
  <c r="I68"/>
  <c r="I76" s="1"/>
  <c r="F73"/>
  <c r="D72"/>
  <c r="R68"/>
  <c r="R76"/>
  <c r="L18" i="2"/>
  <c r="B20" s="1"/>
  <c r="I18"/>
  <c r="S84" i="3"/>
  <c r="R84"/>
  <c r="P84"/>
  <c r="O84"/>
  <c r="L84"/>
  <c r="I84"/>
  <c r="G84"/>
  <c r="S80"/>
  <c r="R80"/>
  <c r="P80"/>
  <c r="O80"/>
  <c r="M80"/>
  <c r="L80"/>
  <c r="J80"/>
  <c r="I80"/>
  <c r="G80"/>
  <c r="G68"/>
  <c r="G76" s="1"/>
  <c r="S61"/>
  <c r="S60" s="1"/>
  <c r="S65" s="1"/>
  <c r="R61"/>
  <c r="R60"/>
  <c r="R65" s="1"/>
  <c r="P61"/>
  <c r="O61"/>
  <c r="O60" s="1"/>
  <c r="O65" s="1"/>
  <c r="M61"/>
  <c r="M60" s="1"/>
  <c r="M65" s="1"/>
  <c r="L61"/>
  <c r="L60" s="1"/>
  <c r="L65" s="1"/>
  <c r="J61"/>
  <c r="I61"/>
  <c r="I60" s="1"/>
  <c r="I65" s="1"/>
  <c r="S53"/>
  <c r="R53"/>
  <c r="M53"/>
  <c r="L53"/>
  <c r="J53"/>
  <c r="I53"/>
  <c r="G53"/>
  <c r="S49"/>
  <c r="R49"/>
  <c r="O49"/>
  <c r="M49"/>
  <c r="L49"/>
  <c r="J49"/>
  <c r="I49"/>
  <c r="G49"/>
  <c r="G42"/>
  <c r="G41" s="1"/>
  <c r="S31"/>
  <c r="R31"/>
  <c r="P31"/>
  <c r="P26" s="1"/>
  <c r="P45" s="1"/>
  <c r="O31"/>
  <c r="M31"/>
  <c r="L31"/>
  <c r="J31"/>
  <c r="I31"/>
  <c r="G31"/>
  <c r="S27"/>
  <c r="R27"/>
  <c r="M27"/>
  <c r="L27"/>
  <c r="J27"/>
  <c r="I27"/>
  <c r="G27"/>
  <c r="S20"/>
  <c r="R20"/>
  <c r="P20"/>
  <c r="O20"/>
  <c r="M20"/>
  <c r="L20"/>
  <c r="J20"/>
  <c r="I20"/>
  <c r="G20"/>
  <c r="S17"/>
  <c r="R17"/>
  <c r="P17"/>
  <c r="O17"/>
  <c r="M17"/>
  <c r="L17"/>
  <c r="J17"/>
  <c r="I17"/>
  <c r="G17"/>
  <c r="F17"/>
  <c r="C17" s="1"/>
  <c r="E17" s="1"/>
  <c r="S11"/>
  <c r="R11"/>
  <c r="P11"/>
  <c r="O11"/>
  <c r="M11"/>
  <c r="L11"/>
  <c r="J11"/>
  <c r="I11"/>
  <c r="S7"/>
  <c r="R7"/>
  <c r="P7"/>
  <c r="O7"/>
  <c r="M7"/>
  <c r="L7"/>
  <c r="J7"/>
  <c r="I7"/>
  <c r="G7"/>
  <c r="D85"/>
  <c r="D83"/>
  <c r="D82"/>
  <c r="D81"/>
  <c r="D74"/>
  <c r="D71"/>
  <c r="D70"/>
  <c r="D69"/>
  <c r="D63"/>
  <c r="D56"/>
  <c r="D55"/>
  <c r="C85"/>
  <c r="C83"/>
  <c r="C82"/>
  <c r="C81"/>
  <c r="C74"/>
  <c r="C72"/>
  <c r="C71"/>
  <c r="C70"/>
  <c r="C63"/>
  <c r="C56"/>
  <c r="C55"/>
  <c r="C51"/>
  <c r="C35"/>
  <c r="E36"/>
  <c r="D10"/>
  <c r="D9"/>
  <c r="D8"/>
  <c r="C10"/>
  <c r="C9"/>
  <c r="C8"/>
  <c r="H10" i="4"/>
  <c r="H7"/>
  <c r="F31" i="3"/>
  <c r="F84"/>
  <c r="F60"/>
  <c r="F7"/>
  <c r="N18" i="2"/>
  <c r="G18"/>
  <c r="G22" i="4"/>
  <c r="F22"/>
  <c r="F80" i="3"/>
  <c r="F49"/>
  <c r="F11"/>
  <c r="F20"/>
  <c r="F23" s="1"/>
  <c r="F53"/>
  <c r="F42"/>
  <c r="C69"/>
  <c r="G79"/>
  <c r="M79"/>
  <c r="M87" s="1"/>
  <c r="S79"/>
  <c r="S87" s="1"/>
  <c r="E50"/>
  <c r="E29"/>
  <c r="E34"/>
  <c r="S90"/>
  <c r="S101" s="1"/>
  <c r="M90"/>
  <c r="M101" s="1"/>
  <c r="D91"/>
  <c r="P90"/>
  <c r="J90"/>
  <c r="J101" s="1"/>
  <c r="I90"/>
  <c r="I101" s="1"/>
  <c r="E43"/>
  <c r="J48"/>
  <c r="J57" s="1"/>
  <c r="R90"/>
  <c r="R101" s="1"/>
  <c r="L90"/>
  <c r="L101" s="1"/>
  <c r="C91"/>
  <c r="G90"/>
  <c r="E30"/>
  <c r="F90"/>
  <c r="F101" s="1"/>
  <c r="E28"/>
  <c r="E38"/>
  <c r="E32"/>
  <c r="E44"/>
  <c r="I79"/>
  <c r="I87" s="1"/>
  <c r="O79"/>
  <c r="O87" s="1"/>
  <c r="L79"/>
  <c r="L87" s="1"/>
  <c r="D84"/>
  <c r="R6"/>
  <c r="P6"/>
  <c r="P23" s="1"/>
  <c r="R26"/>
  <c r="J79"/>
  <c r="J87" s="1"/>
  <c r="C7"/>
  <c r="M6"/>
  <c r="R79"/>
  <c r="R87" s="1"/>
  <c r="S6"/>
  <c r="D20"/>
  <c r="C80"/>
  <c r="R48"/>
  <c r="R57" s="1"/>
  <c r="D7"/>
  <c r="I6"/>
  <c r="I23" s="1"/>
  <c r="G48"/>
  <c r="G57" s="1"/>
  <c r="M48"/>
  <c r="M57" s="1"/>
  <c r="O6"/>
  <c r="O23" s="1"/>
  <c r="G26"/>
  <c r="G45" s="1"/>
  <c r="I48"/>
  <c r="I57" s="1"/>
  <c r="S48"/>
  <c r="S57" s="1"/>
  <c r="C84"/>
  <c r="J6"/>
  <c r="L48"/>
  <c r="L57" s="1"/>
  <c r="F26"/>
  <c r="L6"/>
  <c r="L23" s="1"/>
  <c r="D61"/>
  <c r="C73"/>
  <c r="F13" i="4"/>
  <c r="G87" i="3"/>
  <c r="F68"/>
  <c r="F76" s="1"/>
  <c r="J60"/>
  <c r="F41"/>
  <c r="F79"/>
  <c r="F87" s="1"/>
  <c r="D80"/>
  <c r="G101"/>
  <c r="J65"/>
  <c r="F45"/>
  <c r="D73" l="1"/>
  <c r="F48"/>
  <c r="F57" s="1"/>
  <c r="H17"/>
  <c r="D23"/>
  <c r="G23"/>
  <c r="H23" s="1"/>
  <c r="H20"/>
  <c r="C11"/>
  <c r="E11" s="1"/>
  <c r="H11"/>
  <c r="C6"/>
  <c r="P18" i="2"/>
  <c r="C79" i="3"/>
  <c r="C95"/>
  <c r="M23"/>
  <c r="S23"/>
  <c r="M26"/>
  <c r="S26"/>
  <c r="C49"/>
  <c r="C68"/>
  <c r="Q95"/>
  <c r="I26"/>
  <c r="J26"/>
  <c r="J45" s="1"/>
  <c r="Q84"/>
  <c r="R23"/>
  <c r="L26"/>
  <c r="E86"/>
  <c r="N31"/>
  <c r="K31"/>
  <c r="Q49"/>
  <c r="D49"/>
  <c r="C90"/>
  <c r="C101"/>
  <c r="Q90"/>
  <c r="D90"/>
  <c r="P101"/>
  <c r="Q101" s="1"/>
  <c r="D95"/>
  <c r="E84"/>
  <c r="P79"/>
  <c r="P87" s="1"/>
  <c r="Q87" s="1"/>
  <c r="Q73"/>
  <c r="O48"/>
  <c r="E42"/>
  <c r="R45"/>
  <c r="E37"/>
  <c r="D31"/>
  <c r="Q26"/>
  <c r="Q31"/>
  <c r="C31"/>
  <c r="C26" s="1"/>
  <c r="Q27"/>
  <c r="E27"/>
  <c r="E6"/>
  <c r="C20"/>
  <c r="E20" s="1"/>
  <c r="T41"/>
  <c r="C60"/>
  <c r="J76"/>
  <c r="D68"/>
  <c r="P76"/>
  <c r="Q76" s="1"/>
  <c r="Q68"/>
  <c r="C87"/>
  <c r="J23"/>
  <c r="E41"/>
  <c r="G60"/>
  <c r="P60"/>
  <c r="P48"/>
  <c r="M18" i="2"/>
  <c r="J18"/>
  <c r="M45" i="3" l="1"/>
  <c r="D26"/>
  <c r="D45" s="1"/>
  <c r="K26"/>
  <c r="E95"/>
  <c r="E90"/>
  <c r="N26"/>
  <c r="C23"/>
  <c r="E23" s="1"/>
  <c r="E49"/>
  <c r="T45"/>
  <c r="Q48"/>
  <c r="E31"/>
  <c r="D101"/>
  <c r="E101" s="1"/>
  <c r="Q79"/>
  <c r="D79"/>
  <c r="E79" s="1"/>
  <c r="D76"/>
  <c r="O57"/>
  <c r="C57" s="1"/>
  <c r="C48"/>
  <c r="Q45"/>
  <c r="N45"/>
  <c r="E26"/>
  <c r="H6"/>
  <c r="G65"/>
  <c r="D60"/>
  <c r="D87"/>
  <c r="E87" s="1"/>
  <c r="P57"/>
  <c r="D48"/>
  <c r="P65"/>
  <c r="E48" l="1"/>
  <c r="Q57"/>
  <c r="D57"/>
  <c r="E57" s="1"/>
  <c r="E45"/>
</calcChain>
</file>

<file path=xl/sharedStrings.xml><?xml version="1.0" encoding="utf-8"?>
<sst xmlns="http://schemas.openxmlformats.org/spreadsheetml/2006/main" count="572" uniqueCount="79">
  <si>
    <t>PRIHODI POSLOVANJA</t>
  </si>
  <si>
    <t>RASHODI  POSLOVANJA</t>
  </si>
  <si>
    <t>RAZLIKA - VIŠAK / MANJAK</t>
  </si>
  <si>
    <t>PRIMICI OD FINANCIJSKE IMOVINE I ZADUŽIVANJA</t>
  </si>
  <si>
    <t>IZDACI ZA FINANCIJSKU IMOVINU I OTPLATE ZAJMOVA</t>
  </si>
  <si>
    <t>NETO FINANCIRANJE</t>
  </si>
  <si>
    <t>VIŠAK / MANJAK + NETO FINANCIRANJE</t>
  </si>
  <si>
    <t>u kunama</t>
  </si>
  <si>
    <t>Izvor prihoda i primitaka</t>
  </si>
  <si>
    <t>Oznaka                           rač.iz                                      računskog                                         plana</t>
  </si>
  <si>
    <t>Šifra</t>
  </si>
  <si>
    <t>Naziv</t>
  </si>
  <si>
    <t>RASHODI POSLOVANJA</t>
  </si>
  <si>
    <t>Rashodi za zaposlene</t>
  </si>
  <si>
    <t>Plaće (Bruto)</t>
  </si>
  <si>
    <t>Ostali rashodi za zaposlene</t>
  </si>
  <si>
    <t>Doprinosi na plaće</t>
  </si>
  <si>
    <t>Materijalni rashodi</t>
  </si>
  <si>
    <t>Naknade troškova zaposlenima</t>
  </si>
  <si>
    <t>Rashodi za materijal i energiju</t>
  </si>
  <si>
    <t>Rashodi za usluge</t>
  </si>
  <si>
    <t>Ostali nespomenuti rashodi poslovanja</t>
  </si>
  <si>
    <t>Financijski  rashodi</t>
  </si>
  <si>
    <t>Ostali financijski rashodi</t>
  </si>
  <si>
    <t>Postrojenja i oprema</t>
  </si>
  <si>
    <t>Rashodi za nabavu proizvedene dugotrajne  imovine</t>
  </si>
  <si>
    <t>Knjige, umjetnička djela i ostale izložbene vrijednosti</t>
  </si>
  <si>
    <t>OPĆI DIO</t>
  </si>
  <si>
    <t>PRORAČUNSKI KORISNIK</t>
  </si>
  <si>
    <t>PRIHODI UKUPNO</t>
  </si>
  <si>
    <t>RASHODI UKUPNO</t>
  </si>
  <si>
    <t>PRIHODI OD PRODAJE NEFINANCIJSKE IMOVINE</t>
  </si>
  <si>
    <t>RASHODI ZA NABAVU NEFINANCIJSKE IMOVINE</t>
  </si>
  <si>
    <t>UKUPAN DONOS VIŠKA/MANJKA IZ PRETHODNE(IH) GODINA</t>
  </si>
  <si>
    <t>VIŠAK/MANJAK IZ PRETHODNE(IH) GODINE KOJI ĆE SE POKRITI/RASPOREDITI</t>
  </si>
  <si>
    <t>OSNOVNA ŠKOLA SVETI MARTIN NA MURI</t>
  </si>
  <si>
    <t>Naknade troškova osobama izvan r.o.</t>
  </si>
  <si>
    <t>Ukupno rashodi i izdaci</t>
  </si>
  <si>
    <t>Program - Programi školstva</t>
  </si>
  <si>
    <t>Program - Decentralizirana sredstva</t>
  </si>
  <si>
    <t>Izvor - 031</t>
  </si>
  <si>
    <t>Izvor - 043</t>
  </si>
  <si>
    <t>Izvor - 061</t>
  </si>
  <si>
    <t>Izvor - 011</t>
  </si>
  <si>
    <t>Program - Pomoćnici u nastavi I. - Projekt "Škole jednakih mogućnosti"</t>
  </si>
  <si>
    <t>Izvor - 054</t>
  </si>
  <si>
    <t>Izvor - 052</t>
  </si>
  <si>
    <t>Program - Projekt "Školski obroci svima!"</t>
  </si>
  <si>
    <t>Program - Školska shema (voće i mlijeko)</t>
  </si>
  <si>
    <t>Vlastiti prihodi (031)</t>
  </si>
  <si>
    <t>Predsjednica ŠO:</t>
  </si>
  <si>
    <t>_________________________________</t>
  </si>
  <si>
    <t>Opći prihodi i primici (011)</t>
  </si>
  <si>
    <t>Prihodi za posebne namjene (043)</t>
  </si>
  <si>
    <t>Pomoći (052) i (054)</t>
  </si>
  <si>
    <t>Ukupno 
(po izvorima)</t>
  </si>
  <si>
    <t>Donacije (061)</t>
  </si>
  <si>
    <t>Plan</t>
  </si>
  <si>
    <t>Ostale naknade građanima i kućanstvima iz proračuna</t>
  </si>
  <si>
    <t>Naknade građanima i kućanstvima na temelju osiguranja i druge naknade</t>
  </si>
  <si>
    <t>Izvršenje</t>
  </si>
  <si>
    <t>Indeks</t>
  </si>
  <si>
    <t>-</t>
  </si>
  <si>
    <t>PLAN</t>
  </si>
  <si>
    <t>IZVRŠENJE</t>
  </si>
  <si>
    <t>INDEKS</t>
  </si>
  <si>
    <t>Program - Projekt "E-škole"</t>
  </si>
  <si>
    <t xml:space="preserve">Naknada građanima i kućanstvima u </t>
  </si>
  <si>
    <t>Program - Mjera pripravništva</t>
  </si>
  <si>
    <t>(Mirjana Bregović)</t>
  </si>
  <si>
    <t>KLASA: 401-05/22-01/02</t>
  </si>
  <si>
    <t>2022.</t>
  </si>
  <si>
    <t>UR.BROJ: 2109-46-22-01/02</t>
  </si>
  <si>
    <t>U Svetom Martinu na Muri, 14.srpnja 2022.</t>
  </si>
  <si>
    <t>POLUGODIŠNJI IZVJEŠTAJ O  IZVRŠENJU FINANCIJSKOG PLANA 
OSNOVNE ŠKOLE SVETI MARTIN NA MURI ZA 2022. GODINU</t>
  </si>
  <si>
    <t>Plan tekuće godine</t>
  </si>
  <si>
    <t xml:space="preserve">Izvršenje tekuće godine </t>
  </si>
  <si>
    <t>Ukupno prihodi i primici za 2022.- PLAN</t>
  </si>
  <si>
    <t>Ukupno prihodi i primici za 2022. - IZVRŠENJE</t>
  </si>
</sst>
</file>

<file path=xl/styles.xml><?xml version="1.0" encoding="utf-8"?>
<styleSheet xmlns="http://schemas.openxmlformats.org/spreadsheetml/2006/main">
  <numFmts count="1">
    <numFmt numFmtId="164" formatCode="#,##0.0"/>
  </numFmts>
  <fonts count="46">
    <font>
      <sz val="10"/>
      <color indexed="8"/>
      <name val="MS Sans Serif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color indexed="8"/>
      <name val="MS Sans Serif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i/>
      <sz val="9.85"/>
      <color indexed="8"/>
      <name val="Arial"/>
      <family val="2"/>
      <charset val="238"/>
    </font>
    <font>
      <b/>
      <sz val="9.85"/>
      <color indexed="8"/>
      <name val="Arial"/>
      <family val="2"/>
      <charset val="238"/>
    </font>
    <font>
      <sz val="9.85"/>
      <color indexed="8"/>
      <name val="Arial"/>
      <family val="2"/>
      <charset val="238"/>
    </font>
    <font>
      <b/>
      <i/>
      <sz val="9.85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5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3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3" fillId="8" borderId="0" applyNumberFormat="0" applyBorder="0" applyAlignment="0" applyProtection="0"/>
    <xf numFmtId="0" fontId="4" fillId="16" borderId="2" applyNumberFormat="0" applyAlignment="0" applyProtection="0"/>
    <xf numFmtId="0" fontId="5" fillId="17" borderId="3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9" borderId="2" applyNumberFormat="0" applyAlignment="0" applyProtection="0"/>
    <xf numFmtId="0" fontId="12" fillId="0" borderId="8" applyNumberFormat="0" applyFill="0" applyAlignment="0" applyProtection="0"/>
    <xf numFmtId="0" fontId="13" fillId="9" borderId="0" applyNumberFormat="0" applyBorder="0" applyAlignment="0" applyProtection="0"/>
    <xf numFmtId="0" fontId="41" fillId="0" borderId="0"/>
    <xf numFmtId="0" fontId="14" fillId="4" borderId="1" applyNumberFormat="0" applyFont="0" applyAlignment="0" applyProtection="0"/>
    <xf numFmtId="0" fontId="15" fillId="16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394">
    <xf numFmtId="0" fontId="0" fillId="0" borderId="0" xfId="0" applyNumberFormat="1" applyFill="1" applyBorder="1" applyAlignment="1" applyProtection="1"/>
    <xf numFmtId="0" fontId="18" fillId="0" borderId="0" xfId="0" applyFont="1"/>
    <xf numFmtId="0" fontId="20" fillId="18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/>
    <xf numFmtId="0" fontId="23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>
      <alignment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wrapText="1"/>
    </xf>
    <xf numFmtId="1" fontId="18" fillId="0" borderId="0" xfId="0" applyNumberFormat="1" applyFont="1" applyAlignment="1">
      <alignment wrapText="1"/>
    </xf>
    <xf numFmtId="1" fontId="18" fillId="0" borderId="10" xfId="0" applyNumberFormat="1" applyFont="1" applyBorder="1" applyAlignment="1">
      <alignment wrapText="1"/>
    </xf>
    <xf numFmtId="3" fontId="18" fillId="0" borderId="11" xfId="0" applyNumberFormat="1" applyFont="1" applyBorder="1"/>
    <xf numFmtId="0" fontId="22" fillId="0" borderId="0" xfId="0" applyNumberFormat="1" applyFont="1" applyFill="1" applyBorder="1" applyAlignment="1" applyProtection="1">
      <alignment horizontal="left" vertical="center" wrapText="1"/>
    </xf>
    <xf numFmtId="0" fontId="22" fillId="0" borderId="0" xfId="0" applyNumberFormat="1" applyFont="1" applyFill="1" applyBorder="1" applyAlignment="1" applyProtection="1">
      <alignment vertical="center"/>
    </xf>
    <xf numFmtId="0" fontId="25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vertical="center"/>
    </xf>
    <xf numFmtId="0" fontId="23" fillId="0" borderId="0" xfId="0" applyNumberFormat="1" applyFont="1" applyFill="1" applyBorder="1" applyAlignment="1" applyProtection="1">
      <alignment vertical="center"/>
    </xf>
    <xf numFmtId="0" fontId="26" fillId="0" borderId="0" xfId="0" applyFont="1" applyBorder="1" applyAlignment="1">
      <alignment vertical="center"/>
    </xf>
    <xf numFmtId="0" fontId="27" fillId="0" borderId="0" xfId="0" applyFont="1" applyBorder="1" applyAlignment="1">
      <alignment horizontal="center" vertical="center"/>
    </xf>
    <xf numFmtId="0" fontId="27" fillId="0" borderId="0" xfId="0" quotePrefix="1" applyFont="1" applyBorder="1" applyAlignment="1">
      <alignment horizontal="left" vertical="center"/>
    </xf>
    <xf numFmtId="0" fontId="25" fillId="0" borderId="0" xfId="0" quotePrefix="1" applyFont="1" applyBorder="1" applyAlignment="1">
      <alignment horizontal="center" vertical="center"/>
    </xf>
    <xf numFmtId="0" fontId="25" fillId="0" borderId="0" xfId="0" quotePrefix="1" applyFont="1" applyBorder="1" applyAlignment="1">
      <alignment horizontal="left" vertical="center"/>
    </xf>
    <xf numFmtId="0" fontId="27" fillId="0" borderId="0" xfId="0" quotePrefix="1" applyFont="1" applyBorder="1" applyAlignment="1">
      <alignment horizontal="center" vertical="center"/>
    </xf>
    <xf numFmtId="0" fontId="27" fillId="0" borderId="0" xfId="0" applyFont="1" applyBorder="1" applyAlignment="1">
      <alignment vertical="center"/>
    </xf>
    <xf numFmtId="0" fontId="26" fillId="0" borderId="0" xfId="0" quotePrefix="1" applyFont="1" applyBorder="1" applyAlignment="1">
      <alignment horizontal="left" vertical="center" wrapText="1"/>
    </xf>
    <xf numFmtId="0" fontId="27" fillId="0" borderId="0" xfId="0" quotePrefix="1" applyFont="1" applyBorder="1" applyAlignment="1">
      <alignment horizontal="left" vertical="center" wrapText="1"/>
    </xf>
    <xf numFmtId="0" fontId="26" fillId="0" borderId="0" xfId="0" quotePrefix="1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9" fillId="0" borderId="0" xfId="0" quotePrefix="1" applyNumberFormat="1" applyFont="1" applyFill="1" applyBorder="1" applyAlignment="1" applyProtection="1">
      <alignment horizontal="center" vertical="center"/>
    </xf>
    <xf numFmtId="3" fontId="29" fillId="0" borderId="0" xfId="0" applyNumberFormat="1" applyFont="1" applyFill="1" applyBorder="1" applyAlignment="1" applyProtection="1"/>
    <xf numFmtId="0" fontId="26" fillId="0" borderId="12" xfId="0" quotePrefix="1" applyFont="1" applyBorder="1" applyAlignment="1">
      <alignment horizontal="left" vertical="center" wrapText="1"/>
    </xf>
    <xf numFmtId="0" fontId="26" fillId="0" borderId="12" xfId="0" quotePrefix="1" applyFont="1" applyBorder="1" applyAlignment="1">
      <alignment horizontal="center" vertical="center" wrapText="1"/>
    </xf>
    <xf numFmtId="0" fontId="23" fillId="0" borderId="12" xfId="0" quotePrefix="1" applyNumberFormat="1" applyFont="1" applyFill="1" applyBorder="1" applyAlignment="1" applyProtection="1">
      <alignment horizontal="left" vertical="center"/>
    </xf>
    <xf numFmtId="0" fontId="22" fillId="0" borderId="0" xfId="0" quotePrefix="1" applyNumberFormat="1" applyFont="1" applyFill="1" applyBorder="1" applyAlignment="1" applyProtection="1">
      <alignment horizontal="center" vertical="center"/>
    </xf>
    <xf numFmtId="3" fontId="22" fillId="0" borderId="0" xfId="0" quotePrefix="1" applyNumberFormat="1" applyFont="1" applyFill="1" applyBorder="1" applyAlignment="1" applyProtection="1">
      <alignment horizontal="left"/>
    </xf>
    <xf numFmtId="3" fontId="23" fillId="0" borderId="0" xfId="0" quotePrefix="1" applyNumberFormat="1" applyFont="1" applyFill="1" applyBorder="1" applyAlignment="1" applyProtection="1">
      <alignment horizontal="left"/>
    </xf>
    <xf numFmtId="3" fontId="22" fillId="0" borderId="0" xfId="0" applyNumberFormat="1" applyFont="1" applyFill="1" applyBorder="1" applyAlignment="1" applyProtection="1"/>
    <xf numFmtId="3" fontId="23" fillId="0" borderId="0" xfId="0" quotePrefix="1" applyNumberFormat="1" applyFont="1" applyFill="1" applyBorder="1" applyAlignment="1" applyProtection="1">
      <alignment horizontal="left" wrapText="1"/>
    </xf>
    <xf numFmtId="3" fontId="23" fillId="0" borderId="0" xfId="0" applyNumberFormat="1" applyFont="1" applyFill="1" applyBorder="1" applyAlignment="1" applyProtection="1"/>
    <xf numFmtId="0" fontId="30" fillId="0" borderId="0" xfId="0" quotePrefix="1" applyFont="1" applyBorder="1" applyAlignment="1">
      <alignment horizontal="left" vertical="center"/>
    </xf>
    <xf numFmtId="3" fontId="22" fillId="0" borderId="0" xfId="0" applyNumberFormat="1" applyFont="1" applyFill="1" applyBorder="1" applyAlignment="1" applyProtection="1">
      <alignment horizontal="left"/>
    </xf>
    <xf numFmtId="0" fontId="31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>
      <alignment horizontal="center" vertical="center"/>
    </xf>
    <xf numFmtId="0" fontId="30" fillId="0" borderId="0" xfId="0" applyNumberFormat="1" applyFont="1" applyFill="1" applyBorder="1" applyAlignment="1" applyProtection="1">
      <alignment vertical="center"/>
    </xf>
    <xf numFmtId="0" fontId="23" fillId="0" borderId="0" xfId="0" applyNumberFormat="1" applyFont="1" applyFill="1" applyBorder="1" applyAlignment="1" applyProtection="1">
      <alignment horizontal="center" vertical="center"/>
    </xf>
    <xf numFmtId="0" fontId="23" fillId="0" borderId="0" xfId="0" quotePrefix="1" applyNumberFormat="1" applyFont="1" applyFill="1" applyBorder="1" applyAlignment="1" applyProtection="1">
      <alignment horizontal="left"/>
    </xf>
    <xf numFmtId="0" fontId="32" fillId="0" borderId="0" xfId="0" applyNumberFormat="1" applyFont="1" applyFill="1" applyBorder="1" applyAlignment="1" applyProtection="1"/>
    <xf numFmtId="0" fontId="24" fillId="0" borderId="0" xfId="0" applyNumberFormat="1" applyFont="1" applyFill="1" applyBorder="1" applyAlignment="1" applyProtection="1">
      <alignment horizontal="left" wrapText="1"/>
    </xf>
    <xf numFmtId="0" fontId="31" fillId="0" borderId="0" xfId="0" applyNumberFormat="1" applyFont="1" applyFill="1" applyBorder="1" applyAlignment="1" applyProtection="1">
      <alignment wrapText="1"/>
    </xf>
    <xf numFmtId="0" fontId="30" fillId="0" borderId="13" xfId="0" quotePrefix="1" applyFont="1" applyBorder="1" applyAlignment="1">
      <alignment horizontal="left" wrapText="1"/>
    </xf>
    <xf numFmtId="0" fontId="30" fillId="0" borderId="12" xfId="0" quotePrefix="1" applyFont="1" applyBorder="1" applyAlignment="1">
      <alignment horizontal="left" wrapText="1"/>
    </xf>
    <xf numFmtId="0" fontId="30" fillId="0" borderId="12" xfId="0" quotePrefix="1" applyFont="1" applyBorder="1" applyAlignment="1">
      <alignment horizontal="center" wrapText="1"/>
    </xf>
    <xf numFmtId="0" fontId="30" fillId="0" borderId="12" xfId="0" quotePrefix="1" applyNumberFormat="1" applyFont="1" applyFill="1" applyBorder="1" applyAlignment="1" applyProtection="1">
      <alignment horizontal="left"/>
    </xf>
    <xf numFmtId="0" fontId="23" fillId="0" borderId="14" xfId="0" applyNumberFormat="1" applyFont="1" applyFill="1" applyBorder="1" applyAlignment="1" applyProtection="1">
      <alignment horizontal="center" wrapText="1"/>
    </xf>
    <xf numFmtId="3" fontId="30" fillId="0" borderId="14" xfId="0" applyNumberFormat="1" applyFont="1" applyBorder="1" applyAlignment="1">
      <alignment horizontal="right"/>
    </xf>
    <xf numFmtId="0" fontId="24" fillId="0" borderId="0" xfId="0" quotePrefix="1" applyNumberFormat="1" applyFont="1" applyFill="1" applyBorder="1" applyAlignment="1" applyProtection="1">
      <alignment horizontal="left" wrapText="1"/>
    </xf>
    <xf numFmtId="0" fontId="22" fillId="0" borderId="0" xfId="0" applyNumberFormat="1" applyFont="1" applyFill="1" applyBorder="1" applyAlignment="1" applyProtection="1">
      <alignment horizontal="center"/>
    </xf>
    <xf numFmtId="0" fontId="23" fillId="0" borderId="0" xfId="0" applyNumberFormat="1" applyFont="1" applyFill="1" applyBorder="1" applyAlignment="1" applyProtection="1">
      <alignment horizontal="center"/>
    </xf>
    <xf numFmtId="0" fontId="21" fillId="18" borderId="0" xfId="0" applyNumberFormat="1" applyFont="1" applyFill="1" applyBorder="1" applyAlignment="1" applyProtection="1">
      <alignment horizontal="center"/>
    </xf>
    <xf numFmtId="0" fontId="20" fillId="18" borderId="0" xfId="0" applyNumberFormat="1" applyFont="1" applyFill="1" applyBorder="1" applyAlignment="1" applyProtection="1">
      <alignment wrapText="1"/>
    </xf>
    <xf numFmtId="0" fontId="23" fillId="0" borderId="0" xfId="0" applyFont="1" applyBorder="1" applyAlignment="1">
      <alignment horizontal="center" vertical="center" wrapText="1"/>
    </xf>
    <xf numFmtId="0" fontId="33" fillId="20" borderId="13" xfId="0" applyFont="1" applyFill="1" applyBorder="1" applyAlignment="1">
      <alignment horizontal="left"/>
    </xf>
    <xf numFmtId="3" fontId="30" fillId="20" borderId="14" xfId="0" applyNumberFormat="1" applyFont="1" applyFill="1" applyBorder="1" applyAlignment="1">
      <alignment horizontal="right"/>
    </xf>
    <xf numFmtId="3" fontId="30" fillId="20" borderId="14" xfId="0" applyNumberFormat="1" applyFont="1" applyFill="1" applyBorder="1" applyAlignment="1" applyProtection="1">
      <alignment horizontal="right" wrapText="1"/>
    </xf>
    <xf numFmtId="0" fontId="18" fillId="20" borderId="12" xfId="0" applyNumberFormat="1" applyFont="1" applyFill="1" applyBorder="1" applyAlignment="1" applyProtection="1"/>
    <xf numFmtId="3" fontId="30" fillId="0" borderId="14" xfId="0" applyNumberFormat="1" applyFont="1" applyFill="1" applyBorder="1" applyAlignment="1">
      <alignment horizontal="right"/>
    </xf>
    <xf numFmtId="3" fontId="30" fillId="21" borderId="13" xfId="0" quotePrefix="1" applyNumberFormat="1" applyFont="1" applyFill="1" applyBorder="1" applyAlignment="1">
      <alignment horizontal="right"/>
    </xf>
    <xf numFmtId="3" fontId="30" fillId="20" borderId="13" xfId="0" quotePrefix="1" applyNumberFormat="1" applyFont="1" applyFill="1" applyBorder="1" applyAlignment="1">
      <alignment horizontal="right"/>
    </xf>
    <xf numFmtId="3" fontId="31" fillId="0" borderId="0" xfId="0" applyNumberFormat="1" applyFont="1" applyFill="1" applyBorder="1" applyAlignment="1" applyProtection="1"/>
    <xf numFmtId="0" fontId="42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>
      <alignment horizontal="right"/>
    </xf>
    <xf numFmtId="3" fontId="23" fillId="22" borderId="16" xfId="0" applyNumberFormat="1" applyFont="1" applyFill="1" applyBorder="1" applyAlignment="1" applyProtection="1"/>
    <xf numFmtId="0" fontId="23" fillId="0" borderId="19" xfId="0" applyNumberFormat="1" applyFont="1" applyFill="1" applyBorder="1" applyAlignment="1" applyProtection="1">
      <alignment horizontal="center"/>
    </xf>
    <xf numFmtId="0" fontId="35" fillId="23" borderId="15" xfId="0" applyNumberFormat="1" applyFont="1" applyFill="1" applyBorder="1" applyAlignment="1" applyProtection="1">
      <alignment horizontal="center"/>
    </xf>
    <xf numFmtId="3" fontId="35" fillId="23" borderId="17" xfId="0" applyNumberFormat="1" applyFont="1" applyFill="1" applyBorder="1" applyAlignment="1" applyProtection="1"/>
    <xf numFmtId="3" fontId="35" fillId="23" borderId="20" xfId="0" applyNumberFormat="1" applyFont="1" applyFill="1" applyBorder="1" applyAlignment="1" applyProtection="1"/>
    <xf numFmtId="3" fontId="35" fillId="23" borderId="18" xfId="0" applyNumberFormat="1" applyFont="1" applyFill="1" applyBorder="1" applyAlignment="1" applyProtection="1"/>
    <xf numFmtId="3" fontId="35" fillId="23" borderId="16" xfId="0" applyNumberFormat="1" applyFont="1" applyFill="1" applyBorder="1" applyAlignment="1" applyProtection="1"/>
    <xf numFmtId="0" fontId="23" fillId="22" borderId="15" xfId="0" applyNumberFormat="1" applyFont="1" applyFill="1" applyBorder="1" applyAlignment="1" applyProtection="1">
      <alignment horizontal="center" vertical="center"/>
    </xf>
    <xf numFmtId="3" fontId="23" fillId="22" borderId="17" xfId="0" applyNumberFormat="1" applyFont="1" applyFill="1" applyBorder="1" applyAlignment="1" applyProtection="1">
      <alignment vertical="center"/>
    </xf>
    <xf numFmtId="3" fontId="23" fillId="22" borderId="18" xfId="0" applyNumberFormat="1" applyFont="1" applyFill="1" applyBorder="1" applyAlignment="1" applyProtection="1">
      <alignment vertical="center"/>
    </xf>
    <xf numFmtId="3" fontId="23" fillId="22" borderId="16" xfId="0" applyNumberFormat="1" applyFont="1" applyFill="1" applyBorder="1" applyAlignment="1" applyProtection="1">
      <alignment vertical="center"/>
    </xf>
    <xf numFmtId="0" fontId="23" fillId="0" borderId="21" xfId="0" applyNumberFormat="1" applyFont="1" applyFill="1" applyBorder="1" applyAlignment="1" applyProtection="1">
      <alignment wrapText="1"/>
    </xf>
    <xf numFmtId="3" fontId="23" fillId="0" borderId="21" xfId="0" applyNumberFormat="1" applyFont="1" applyFill="1" applyBorder="1" applyAlignment="1" applyProtection="1"/>
    <xf numFmtId="3" fontId="35" fillId="23" borderId="22" xfId="0" applyNumberFormat="1" applyFont="1" applyFill="1" applyBorder="1" applyAlignment="1" applyProtection="1"/>
    <xf numFmtId="3" fontId="22" fillId="0" borderId="22" xfId="0" applyNumberFormat="1" applyFont="1" applyFill="1" applyBorder="1" applyAlignment="1" applyProtection="1"/>
    <xf numFmtId="3" fontId="23" fillId="22" borderId="22" xfId="0" applyNumberFormat="1" applyFont="1" applyFill="1" applyBorder="1" applyAlignment="1" applyProtection="1">
      <alignment vertical="center"/>
    </xf>
    <xf numFmtId="3" fontId="23" fillId="22" borderId="23" xfId="0" applyNumberFormat="1" applyFont="1" applyFill="1" applyBorder="1" applyAlignment="1" applyProtection="1">
      <alignment vertical="center"/>
    </xf>
    <xf numFmtId="0" fontId="23" fillId="0" borderId="0" xfId="0" quotePrefix="1" applyNumberFormat="1" applyFont="1" applyFill="1" applyBorder="1" applyAlignment="1" applyProtection="1">
      <alignment horizontal="left" vertical="center"/>
    </xf>
    <xf numFmtId="1" fontId="19" fillId="19" borderId="24" xfId="0" applyNumberFormat="1" applyFont="1" applyFill="1" applyBorder="1" applyAlignment="1">
      <alignment horizontal="right" vertical="top" wrapText="1"/>
    </xf>
    <xf numFmtId="1" fontId="38" fillId="0" borderId="17" xfId="0" applyNumberFormat="1" applyFont="1" applyBorder="1" applyAlignment="1">
      <alignment wrapText="1"/>
    </xf>
    <xf numFmtId="3" fontId="18" fillId="0" borderId="25" xfId="0" applyNumberFormat="1" applyFont="1" applyBorder="1"/>
    <xf numFmtId="3" fontId="18" fillId="0" borderId="14" xfId="0" applyNumberFormat="1" applyFont="1" applyBorder="1" applyAlignment="1">
      <alignment horizontal="right" vertical="center" wrapText="1"/>
    </xf>
    <xf numFmtId="3" fontId="18" fillId="0" borderId="14" xfId="0" applyNumberFormat="1" applyFont="1" applyBorder="1"/>
    <xf numFmtId="3" fontId="18" fillId="0" borderId="14" xfId="0" applyNumberFormat="1" applyFont="1" applyBorder="1" applyAlignment="1">
      <alignment horizontal="center" wrapText="1"/>
    </xf>
    <xf numFmtId="3" fontId="18" fillId="0" borderId="14" xfId="0" applyNumberFormat="1" applyFont="1" applyBorder="1" applyAlignment="1">
      <alignment horizontal="center" vertical="center" wrapText="1"/>
    </xf>
    <xf numFmtId="0" fontId="18" fillId="0" borderId="26" xfId="0" applyFont="1" applyBorder="1" applyAlignment="1">
      <alignment vertical="center" wrapText="1"/>
    </xf>
    <xf numFmtId="0" fontId="18" fillId="0" borderId="27" xfId="0" applyFont="1" applyBorder="1" applyAlignment="1">
      <alignment vertical="center" wrapText="1"/>
    </xf>
    <xf numFmtId="3" fontId="18" fillId="0" borderId="28" xfId="0" applyNumberFormat="1" applyFont="1" applyBorder="1" applyAlignment="1">
      <alignment horizontal="right" vertical="center" wrapText="1"/>
    </xf>
    <xf numFmtId="3" fontId="18" fillId="0" borderId="28" xfId="0" applyNumberFormat="1" applyFont="1" applyBorder="1"/>
    <xf numFmtId="3" fontId="18" fillId="0" borderId="29" xfId="0" applyNumberFormat="1" applyFont="1" applyBorder="1"/>
    <xf numFmtId="3" fontId="18" fillId="0" borderId="30" xfId="0" applyNumberFormat="1" applyFont="1" applyBorder="1"/>
    <xf numFmtId="1" fontId="37" fillId="19" borderId="10" xfId="0" applyNumberFormat="1" applyFont="1" applyFill="1" applyBorder="1" applyAlignment="1">
      <alignment horizontal="left" wrapText="1"/>
    </xf>
    <xf numFmtId="1" fontId="37" fillId="19" borderId="31" xfId="0" applyNumberFormat="1" applyFont="1" applyFill="1" applyBorder="1" applyAlignment="1">
      <alignment horizontal="right" vertical="top" wrapText="1"/>
    </xf>
    <xf numFmtId="0" fontId="39" fillId="0" borderId="32" xfId="0" applyFont="1" applyBorder="1" applyAlignment="1">
      <alignment horizontal="center" vertical="center" wrapText="1"/>
    </xf>
    <xf numFmtId="0" fontId="39" fillId="0" borderId="33" xfId="0" applyFont="1" applyBorder="1" applyAlignment="1">
      <alignment horizontal="center" vertical="center" wrapText="1"/>
    </xf>
    <xf numFmtId="0" fontId="39" fillId="0" borderId="34" xfId="0" applyFont="1" applyBorder="1" applyAlignment="1">
      <alignment horizontal="center" vertical="center" wrapText="1"/>
    </xf>
    <xf numFmtId="1" fontId="18" fillId="0" borderId="35" xfId="0" applyNumberFormat="1" applyFont="1" applyBorder="1" applyAlignment="1">
      <alignment horizontal="left" wrapText="1"/>
    </xf>
    <xf numFmtId="1" fontId="18" fillId="0" borderId="36" xfId="0" applyNumberFormat="1" applyFont="1" applyBorder="1" applyAlignment="1">
      <alignment horizontal="left" wrapText="1"/>
    </xf>
    <xf numFmtId="1" fontId="18" fillId="19" borderId="37" xfId="0" applyNumberFormat="1" applyFont="1" applyFill="1" applyBorder="1" applyAlignment="1">
      <alignment horizontal="left" wrapText="1"/>
    </xf>
    <xf numFmtId="0" fontId="40" fillId="18" borderId="30" xfId="0" applyNumberFormat="1" applyFont="1" applyFill="1" applyBorder="1" applyAlignment="1" applyProtection="1">
      <alignment horizontal="center" vertical="top" wrapText="1"/>
    </xf>
    <xf numFmtId="0" fontId="40" fillId="18" borderId="38" xfId="0" applyNumberFormat="1" applyFont="1" applyFill="1" applyBorder="1" applyAlignment="1" applyProtection="1">
      <alignment horizontal="center" vertical="top" wrapText="1"/>
    </xf>
    <xf numFmtId="0" fontId="35" fillId="24" borderId="22" xfId="0" applyNumberFormat="1" applyFont="1" applyFill="1" applyBorder="1" applyAlignment="1" applyProtection="1">
      <alignment horizontal="left" vertical="center"/>
    </xf>
    <xf numFmtId="0" fontId="29" fillId="24" borderId="22" xfId="0" applyNumberFormat="1" applyFont="1" applyFill="1" applyBorder="1" applyAlignment="1" applyProtection="1">
      <alignment horizontal="left" vertical="center"/>
    </xf>
    <xf numFmtId="0" fontId="29" fillId="24" borderId="22" xfId="0" applyNumberFormat="1" applyFont="1" applyFill="1" applyBorder="1" applyAlignment="1" applyProtection="1">
      <alignment horizontal="center" vertical="center"/>
    </xf>
    <xf numFmtId="0" fontId="35" fillId="24" borderId="22" xfId="0" applyNumberFormat="1" applyFont="1" applyFill="1" applyBorder="1" applyAlignment="1" applyProtection="1">
      <alignment horizontal="center" vertical="center"/>
    </xf>
    <xf numFmtId="3" fontId="23" fillId="22" borderId="41" xfId="0" applyNumberFormat="1" applyFont="1" applyFill="1" applyBorder="1" applyAlignment="1" applyProtection="1">
      <alignment vertical="center"/>
    </xf>
    <xf numFmtId="3" fontId="22" fillId="0" borderId="21" xfId="0" applyNumberFormat="1" applyFont="1" applyFill="1" applyBorder="1" applyAlignment="1" applyProtection="1"/>
    <xf numFmtId="0" fontId="22" fillId="0" borderId="19" xfId="0" applyNumberFormat="1" applyFont="1" applyFill="1" applyBorder="1" applyAlignment="1" applyProtection="1">
      <alignment horizontal="center"/>
    </xf>
    <xf numFmtId="0" fontId="22" fillId="0" borderId="21" xfId="0" applyNumberFormat="1" applyFont="1" applyFill="1" applyBorder="1" applyAlignment="1" applyProtection="1">
      <alignment wrapText="1"/>
    </xf>
    <xf numFmtId="0" fontId="23" fillId="22" borderId="40" xfId="0" applyNumberFormat="1" applyFont="1" applyFill="1" applyBorder="1" applyAlignment="1" applyProtection="1">
      <alignment horizontal="center"/>
    </xf>
    <xf numFmtId="0" fontId="22" fillId="0" borderId="15" xfId="0" applyNumberFormat="1" applyFont="1" applyFill="1" applyBorder="1" applyAlignment="1" applyProtection="1">
      <alignment horizontal="center"/>
    </xf>
    <xf numFmtId="3" fontId="22" fillId="0" borderId="17" xfId="0" applyNumberFormat="1" applyFont="1" applyFill="1" applyBorder="1" applyAlignment="1" applyProtection="1"/>
    <xf numFmtId="3" fontId="22" fillId="0" borderId="18" xfId="0" applyNumberFormat="1" applyFont="1" applyFill="1" applyBorder="1" applyAlignment="1" applyProtection="1"/>
    <xf numFmtId="3" fontId="22" fillId="0" borderId="16" xfId="0" applyNumberFormat="1" applyFont="1" applyFill="1" applyBorder="1" applyAlignment="1" applyProtection="1"/>
    <xf numFmtId="3" fontId="22" fillId="0" borderId="20" xfId="0" applyNumberFormat="1" applyFont="1" applyFill="1" applyBorder="1" applyAlignment="1" applyProtection="1"/>
    <xf numFmtId="3" fontId="18" fillId="0" borderId="27" xfId="0" applyNumberFormat="1" applyFont="1" applyBorder="1" applyAlignment="1">
      <alignment vertical="center" wrapText="1"/>
    </xf>
    <xf numFmtId="0" fontId="18" fillId="0" borderId="27" xfId="0" applyFont="1" applyBorder="1" applyAlignment="1">
      <alignment horizontal="center" vertical="center" wrapText="1"/>
    </xf>
    <xf numFmtId="3" fontId="18" fillId="0" borderId="14" xfId="0" applyNumberFormat="1" applyFont="1" applyBorder="1" applyAlignment="1">
      <alignment horizontal="center" vertical="center"/>
    </xf>
    <xf numFmtId="0" fontId="20" fillId="18" borderId="33" xfId="0" applyNumberFormat="1" applyFont="1" applyFill="1" applyBorder="1" applyAlignment="1" applyProtection="1">
      <alignment horizontal="center" vertical="center" wrapText="1"/>
    </xf>
    <xf numFmtId="0" fontId="20" fillId="18" borderId="11" xfId="0" applyNumberFormat="1" applyFont="1" applyFill="1" applyBorder="1" applyAlignment="1" applyProtection="1">
      <alignment horizontal="center" vertical="center" wrapText="1"/>
    </xf>
    <xf numFmtId="0" fontId="20" fillId="18" borderId="19" xfId="0" applyNumberFormat="1" applyFont="1" applyFill="1" applyBorder="1" applyAlignment="1" applyProtection="1">
      <alignment horizontal="center" vertical="center" wrapText="1"/>
    </xf>
    <xf numFmtId="0" fontId="20" fillId="18" borderId="25" xfId="0" applyNumberFormat="1" applyFont="1" applyFill="1" applyBorder="1" applyAlignment="1" applyProtection="1">
      <alignment horizontal="center" vertical="center" wrapText="1"/>
    </xf>
    <xf numFmtId="0" fontId="35" fillId="24" borderId="22" xfId="0" applyNumberFormat="1" applyFont="1" applyFill="1" applyBorder="1" applyAlignment="1" applyProtection="1">
      <alignment horizontal="center" vertical="center" wrapText="1"/>
    </xf>
    <xf numFmtId="3" fontId="30" fillId="21" borderId="14" xfId="0" quotePrefix="1" applyNumberFormat="1" applyFont="1" applyFill="1" applyBorder="1" applyAlignment="1">
      <alignment horizontal="right"/>
    </xf>
    <xf numFmtId="0" fontId="18" fillId="0" borderId="42" xfId="0" applyFont="1" applyBorder="1"/>
    <xf numFmtId="0" fontId="39" fillId="0" borderId="21" xfId="0" applyFont="1" applyBorder="1" applyAlignment="1">
      <alignment horizontal="center" vertical="center" wrapText="1"/>
    </xf>
    <xf numFmtId="0" fontId="18" fillId="0" borderId="43" xfId="0" applyFont="1" applyBorder="1" applyAlignment="1">
      <alignment vertical="center" wrapText="1"/>
    </xf>
    <xf numFmtId="3" fontId="18" fillId="0" borderId="13" xfId="0" applyNumberFormat="1" applyFont="1" applyBorder="1" applyAlignment="1">
      <alignment horizontal="center" vertical="center" wrapText="1"/>
    </xf>
    <xf numFmtId="3" fontId="18" fillId="0" borderId="13" xfId="0" applyNumberFormat="1" applyFont="1" applyBorder="1"/>
    <xf numFmtId="3" fontId="18" fillId="0" borderId="44" xfId="0" applyNumberFormat="1" applyFont="1" applyBorder="1"/>
    <xf numFmtId="3" fontId="18" fillId="0" borderId="41" xfId="0" applyNumberFormat="1" applyFont="1" applyBorder="1"/>
    <xf numFmtId="0" fontId="18" fillId="0" borderId="45" xfId="0" applyFont="1" applyBorder="1" applyAlignment="1">
      <alignment horizontal="center" vertical="center"/>
    </xf>
    <xf numFmtId="1" fontId="38" fillId="0" borderId="17" xfId="0" applyNumberFormat="1" applyFont="1" applyBorder="1" applyAlignment="1">
      <alignment vertical="center" wrapText="1"/>
    </xf>
    <xf numFmtId="164" fontId="18" fillId="0" borderId="27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/>
    </xf>
    <xf numFmtId="164" fontId="18" fillId="0" borderId="30" xfId="0" applyNumberFormat="1" applyFont="1" applyBorder="1" applyAlignment="1">
      <alignment horizontal="right"/>
    </xf>
    <xf numFmtId="164" fontId="18" fillId="0" borderId="11" xfId="0" applyNumberFormat="1" applyFont="1" applyBorder="1" applyAlignment="1">
      <alignment horizontal="right"/>
    </xf>
    <xf numFmtId="164" fontId="18" fillId="0" borderId="14" xfId="0" applyNumberFormat="1" applyFont="1" applyBorder="1" applyAlignment="1">
      <alignment horizontal="right" wrapText="1"/>
    </xf>
    <xf numFmtId="164" fontId="18" fillId="0" borderId="46" xfId="0" applyNumberFormat="1" applyFont="1" applyBorder="1" applyAlignment="1">
      <alignment horizontal="right"/>
    </xf>
    <xf numFmtId="164" fontId="18" fillId="0" borderId="47" xfId="0" applyNumberFormat="1" applyFont="1" applyBorder="1" applyAlignment="1">
      <alignment horizontal="right"/>
    </xf>
    <xf numFmtId="164" fontId="18" fillId="0" borderId="48" xfId="0" applyNumberFormat="1" applyFont="1" applyBorder="1" applyAlignment="1">
      <alignment horizontal="right"/>
    </xf>
    <xf numFmtId="164" fontId="18" fillId="0" borderId="49" xfId="0" applyNumberFormat="1" applyFont="1" applyBorder="1" applyAlignment="1">
      <alignment horizontal="right"/>
    </xf>
    <xf numFmtId="164" fontId="18" fillId="0" borderId="45" xfId="0" applyNumberFormat="1" applyFont="1" applyBorder="1" applyAlignment="1">
      <alignment horizontal="right"/>
    </xf>
    <xf numFmtId="0" fontId="20" fillId="18" borderId="50" xfId="0" applyNumberFormat="1" applyFont="1" applyFill="1" applyBorder="1" applyAlignment="1" applyProtection="1">
      <alignment horizontal="center" vertical="center" wrapText="1"/>
    </xf>
    <xf numFmtId="0" fontId="40" fillId="18" borderId="39" xfId="0" applyNumberFormat="1" applyFont="1" applyFill="1" applyBorder="1" applyAlignment="1" applyProtection="1">
      <alignment horizontal="center" vertical="top" wrapText="1"/>
    </xf>
    <xf numFmtId="0" fontId="40" fillId="0" borderId="51" xfId="0" applyNumberFormat="1" applyFont="1" applyFill="1" applyBorder="1" applyAlignment="1" applyProtection="1"/>
    <xf numFmtId="0" fontId="35" fillId="0" borderId="0" xfId="0" applyNumberFormat="1" applyFont="1" applyFill="1" applyBorder="1" applyAlignment="1" applyProtection="1">
      <alignment vertical="center"/>
    </xf>
    <xf numFmtId="0" fontId="20" fillId="18" borderId="32" xfId="0" applyNumberFormat="1" applyFont="1" applyFill="1" applyBorder="1" applyAlignment="1" applyProtection="1">
      <alignment horizontal="center" vertical="center" wrapText="1"/>
    </xf>
    <xf numFmtId="0" fontId="20" fillId="18" borderId="40" xfId="0" applyNumberFormat="1" applyFont="1" applyFill="1" applyBorder="1" applyAlignment="1" applyProtection="1">
      <alignment horizontal="center" vertical="center" wrapText="1"/>
    </xf>
    <xf numFmtId="0" fontId="22" fillId="24" borderId="42" xfId="0" applyNumberFormat="1" applyFont="1" applyFill="1" applyBorder="1" applyAlignment="1" applyProtection="1"/>
    <xf numFmtId="0" fontId="23" fillId="22" borderId="25" xfId="0" applyNumberFormat="1" applyFont="1" applyFill="1" applyBorder="1" applyAlignment="1" applyProtection="1">
      <alignment horizontal="center" vertical="center"/>
    </xf>
    <xf numFmtId="0" fontId="23" fillId="22" borderId="23" xfId="0" applyNumberFormat="1" applyFont="1" applyFill="1" applyBorder="1" applyAlignment="1" applyProtection="1">
      <alignment vertical="center" wrapText="1"/>
    </xf>
    <xf numFmtId="0" fontId="23" fillId="22" borderId="45" xfId="0" applyNumberFormat="1" applyFont="1" applyFill="1" applyBorder="1" applyAlignment="1" applyProtection="1"/>
    <xf numFmtId="0" fontId="35" fillId="23" borderId="23" xfId="0" applyNumberFormat="1" applyFont="1" applyFill="1" applyBorder="1" applyAlignment="1" applyProtection="1">
      <alignment horizontal="center"/>
    </xf>
    <xf numFmtId="0" fontId="35" fillId="23" borderId="23" xfId="0" applyNumberFormat="1" applyFont="1" applyFill="1" applyBorder="1" applyAlignment="1" applyProtection="1">
      <alignment wrapText="1"/>
    </xf>
    <xf numFmtId="0" fontId="22" fillId="0" borderId="23" xfId="0" applyNumberFormat="1" applyFont="1" applyFill="1" applyBorder="1" applyAlignment="1" applyProtection="1">
      <alignment horizontal="center"/>
    </xf>
    <xf numFmtId="0" fontId="22" fillId="0" borderId="23" xfId="0" applyNumberFormat="1" applyFont="1" applyFill="1" applyBorder="1" applyAlignment="1" applyProtection="1">
      <alignment wrapText="1"/>
    </xf>
    <xf numFmtId="0" fontId="23" fillId="0" borderId="45" xfId="0" applyNumberFormat="1" applyFont="1" applyFill="1" applyBorder="1" applyAlignment="1" applyProtection="1"/>
    <xf numFmtId="0" fontId="22" fillId="0" borderId="45" xfId="0" applyNumberFormat="1" applyFont="1" applyFill="1" applyBorder="1" applyAlignment="1" applyProtection="1"/>
    <xf numFmtId="0" fontId="23" fillId="22" borderId="23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wrapText="1"/>
    </xf>
    <xf numFmtId="3" fontId="23" fillId="0" borderId="24" xfId="0" applyNumberFormat="1" applyFont="1" applyFill="1" applyBorder="1" applyAlignment="1" applyProtection="1"/>
    <xf numFmtId="3" fontId="22" fillId="0" borderId="16" xfId="0" applyNumberFormat="1" applyFont="1" applyFill="1" applyBorder="1" applyAlignment="1" applyProtection="1">
      <alignment horizontal="right"/>
    </xf>
    <xf numFmtId="164" fontId="22" fillId="22" borderId="17" xfId="0" applyNumberFormat="1" applyFont="1" applyFill="1" applyBorder="1" applyAlignment="1" applyProtection="1">
      <alignment horizontal="right" vertical="center"/>
    </xf>
    <xf numFmtId="164" fontId="22" fillId="22" borderId="16" xfId="0" applyNumberFormat="1" applyFont="1" applyFill="1" applyBorder="1" applyAlignment="1" applyProtection="1">
      <alignment horizontal="right" vertical="center"/>
    </xf>
    <xf numFmtId="3" fontId="22" fillId="22" borderId="16" xfId="0" applyNumberFormat="1" applyFont="1" applyFill="1" applyBorder="1" applyAlignment="1" applyProtection="1">
      <alignment horizontal="right" vertical="center"/>
    </xf>
    <xf numFmtId="3" fontId="29" fillId="23" borderId="16" xfId="0" applyNumberFormat="1" applyFont="1" applyFill="1" applyBorder="1" applyAlignment="1" applyProtection="1">
      <alignment horizontal="right"/>
    </xf>
    <xf numFmtId="3" fontId="29" fillId="23" borderId="16" xfId="0" quotePrefix="1" applyNumberFormat="1" applyFont="1" applyFill="1" applyBorder="1" applyAlignment="1" applyProtection="1">
      <alignment horizontal="right"/>
    </xf>
    <xf numFmtId="3" fontId="22" fillId="22" borderId="18" xfId="0" applyNumberFormat="1" applyFont="1" applyFill="1" applyBorder="1" applyAlignment="1" applyProtection="1">
      <alignment horizontal="right" vertical="center"/>
    </xf>
    <xf numFmtId="3" fontId="29" fillId="23" borderId="18" xfId="0" applyNumberFormat="1" applyFont="1" applyFill="1" applyBorder="1" applyAlignment="1" applyProtection="1">
      <alignment horizontal="right"/>
    </xf>
    <xf numFmtId="3" fontId="22" fillId="0" borderId="18" xfId="0" applyNumberFormat="1" applyFont="1" applyFill="1" applyBorder="1" applyAlignment="1" applyProtection="1">
      <alignment horizontal="right"/>
    </xf>
    <xf numFmtId="3" fontId="29" fillId="23" borderId="20" xfId="0" applyNumberFormat="1" applyFont="1" applyFill="1" applyBorder="1" applyAlignment="1" applyProtection="1">
      <alignment horizontal="right"/>
    </xf>
    <xf numFmtId="3" fontId="22" fillId="0" borderId="20" xfId="0" applyNumberFormat="1" applyFont="1" applyFill="1" applyBorder="1" applyAlignment="1" applyProtection="1">
      <alignment horizontal="right"/>
    </xf>
    <xf numFmtId="0" fontId="22" fillId="22" borderId="45" xfId="0" applyNumberFormat="1" applyFont="1" applyFill="1" applyBorder="1" applyAlignment="1" applyProtection="1"/>
    <xf numFmtId="0" fontId="22" fillId="22" borderId="45" xfId="0" applyNumberFormat="1" applyFont="1" applyFill="1" applyBorder="1" applyAlignment="1" applyProtection="1">
      <alignment horizontal="right"/>
    </xf>
    <xf numFmtId="0" fontId="22" fillId="23" borderId="45" xfId="0" applyNumberFormat="1" applyFont="1" applyFill="1" applyBorder="1" applyAlignment="1" applyProtection="1">
      <alignment horizontal="right"/>
    </xf>
    <xf numFmtId="0" fontId="22" fillId="0" borderId="45" xfId="0" applyNumberFormat="1" applyFont="1" applyFill="1" applyBorder="1" applyAlignment="1" applyProtection="1">
      <alignment horizontal="right"/>
    </xf>
    <xf numFmtId="0" fontId="22" fillId="22" borderId="45" xfId="0" applyNumberFormat="1" applyFont="1" applyFill="1" applyBorder="1" applyAlignment="1" applyProtection="1">
      <alignment horizontal="right" vertical="center"/>
    </xf>
    <xf numFmtId="164" fontId="22" fillId="22" borderId="49" xfId="0" applyNumberFormat="1" applyFont="1" applyFill="1" applyBorder="1" applyAlignment="1" applyProtection="1">
      <alignment horizontal="right"/>
    </xf>
    <xf numFmtId="164" fontId="22" fillId="23" borderId="45" xfId="0" applyNumberFormat="1" applyFont="1" applyFill="1" applyBorder="1" applyAlignment="1" applyProtection="1">
      <alignment horizontal="right"/>
    </xf>
    <xf numFmtId="164" fontId="22" fillId="0" borderId="45" xfId="0" applyNumberFormat="1" applyFont="1" applyFill="1" applyBorder="1" applyAlignment="1" applyProtection="1">
      <alignment horizontal="right"/>
    </xf>
    <xf numFmtId="164" fontId="22" fillId="22" borderId="45" xfId="0" applyNumberFormat="1" applyFont="1" applyFill="1" applyBorder="1" applyAlignment="1" applyProtection="1">
      <alignment horizontal="right"/>
    </xf>
    <xf numFmtId="164" fontId="22" fillId="24" borderId="42" xfId="0" applyNumberFormat="1" applyFont="1" applyFill="1" applyBorder="1" applyAlignment="1" applyProtection="1">
      <alignment horizontal="right"/>
    </xf>
    <xf numFmtId="164" fontId="23" fillId="22" borderId="45" xfId="0" applyNumberFormat="1" applyFont="1" applyFill="1" applyBorder="1" applyAlignment="1" applyProtection="1">
      <alignment horizontal="right"/>
    </xf>
    <xf numFmtId="164" fontId="23" fillId="23" borderId="45" xfId="0" applyNumberFormat="1" applyFont="1" applyFill="1" applyBorder="1" applyAlignment="1" applyProtection="1">
      <alignment horizontal="right"/>
    </xf>
    <xf numFmtId="164" fontId="23" fillId="0" borderId="45" xfId="0" applyNumberFormat="1" applyFont="1" applyFill="1" applyBorder="1" applyAlignment="1" applyProtection="1">
      <alignment horizontal="right"/>
    </xf>
    <xf numFmtId="164" fontId="23" fillId="0" borderId="0" xfId="0" applyNumberFormat="1" applyFont="1" applyBorder="1" applyAlignment="1">
      <alignment horizontal="right" vertical="center" wrapText="1"/>
    </xf>
    <xf numFmtId="0" fontId="23" fillId="0" borderId="14" xfId="0" applyFont="1" applyBorder="1" applyAlignment="1">
      <alignment horizontal="center" wrapText="1"/>
    </xf>
    <xf numFmtId="164" fontId="23" fillId="0" borderId="14" xfId="0" applyNumberFormat="1" applyFont="1" applyBorder="1" applyAlignment="1">
      <alignment horizontal="center" vertical="center" wrapText="1"/>
    </xf>
    <xf numFmtId="164" fontId="23" fillId="25" borderId="14" xfId="0" applyNumberFormat="1" applyFont="1" applyFill="1" applyBorder="1" applyAlignment="1">
      <alignment horizontal="right" wrapText="1"/>
    </xf>
    <xf numFmtId="164" fontId="23" fillId="20" borderId="14" xfId="0" applyNumberFormat="1" applyFont="1" applyFill="1" applyBorder="1" applyAlignment="1">
      <alignment horizontal="right" wrapText="1"/>
    </xf>
    <xf numFmtId="164" fontId="23" fillId="0" borderId="14" xfId="0" applyNumberFormat="1" applyFont="1" applyBorder="1" applyAlignment="1">
      <alignment horizontal="right" wrapText="1"/>
    </xf>
    <xf numFmtId="3" fontId="19" fillId="0" borderId="22" xfId="0" applyNumberFormat="1" applyFont="1" applyFill="1" applyBorder="1" applyAlignment="1" applyProtection="1"/>
    <xf numFmtId="3" fontId="19" fillId="22" borderId="22" xfId="0" applyNumberFormat="1" applyFont="1" applyFill="1" applyBorder="1" applyAlignment="1" applyProtection="1"/>
    <xf numFmtId="3" fontId="19" fillId="22" borderId="18" xfId="0" applyNumberFormat="1" applyFont="1" applyFill="1" applyBorder="1" applyAlignment="1" applyProtection="1"/>
    <xf numFmtId="0" fontId="43" fillId="23" borderId="15" xfId="0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Alignment="1" applyProtection="1"/>
    <xf numFmtId="3" fontId="44" fillId="0" borderId="14" xfId="0" applyNumberFormat="1" applyFont="1" applyBorder="1"/>
    <xf numFmtId="3" fontId="44" fillId="0" borderId="21" xfId="0" applyNumberFormat="1" applyFont="1" applyFill="1" applyBorder="1" applyAlignment="1" applyProtection="1"/>
    <xf numFmtId="3" fontId="18" fillId="26" borderId="14" xfId="0" applyNumberFormat="1" applyFont="1" applyFill="1" applyBorder="1"/>
    <xf numFmtId="3" fontId="18" fillId="26" borderId="14" xfId="0" applyNumberFormat="1" applyFont="1" applyFill="1" applyBorder="1" applyAlignment="1">
      <alignment horizontal="right" vertical="center" wrapText="1"/>
    </xf>
    <xf numFmtId="4" fontId="18" fillId="26" borderId="27" xfId="0" applyNumberFormat="1" applyFont="1" applyFill="1" applyBorder="1" applyAlignment="1">
      <alignment vertical="center" wrapText="1"/>
    </xf>
    <xf numFmtId="3" fontId="19" fillId="22" borderId="17" xfId="0" applyNumberFormat="1" applyFont="1" applyFill="1" applyBorder="1" applyAlignment="1" applyProtection="1">
      <alignment vertical="center"/>
    </xf>
    <xf numFmtId="3" fontId="43" fillId="23" borderId="17" xfId="0" applyNumberFormat="1" applyFont="1" applyFill="1" applyBorder="1" applyAlignment="1" applyProtection="1"/>
    <xf numFmtId="3" fontId="18" fillId="0" borderId="17" xfId="0" applyNumberFormat="1" applyFont="1" applyFill="1" applyBorder="1" applyAlignment="1" applyProtection="1"/>
    <xf numFmtId="3" fontId="19" fillId="22" borderId="23" xfId="0" applyNumberFormat="1" applyFont="1" applyFill="1" applyBorder="1" applyAlignment="1" applyProtection="1">
      <alignment vertical="center"/>
    </xf>
    <xf numFmtId="3" fontId="19" fillId="22" borderId="18" xfId="0" applyNumberFormat="1" applyFont="1" applyFill="1" applyBorder="1" applyAlignment="1" applyProtection="1">
      <alignment vertical="center"/>
    </xf>
    <xf numFmtId="3" fontId="43" fillId="23" borderId="18" xfId="0" applyNumberFormat="1" applyFont="1" applyFill="1" applyBorder="1" applyAlignment="1" applyProtection="1"/>
    <xf numFmtId="3" fontId="18" fillId="0" borderId="18" xfId="0" applyNumberFormat="1" applyFont="1" applyFill="1" applyBorder="1" applyAlignment="1" applyProtection="1"/>
    <xf numFmtId="3" fontId="19" fillId="22" borderId="10" xfId="0" applyNumberFormat="1" applyFont="1" applyFill="1" applyBorder="1" applyAlignment="1" applyProtection="1">
      <alignment vertical="center"/>
    </xf>
    <xf numFmtId="3" fontId="19" fillId="22" borderId="39" xfId="0" applyNumberFormat="1" applyFont="1" applyFill="1" applyBorder="1" applyAlignment="1" applyProtection="1">
      <alignment vertical="center"/>
    </xf>
    <xf numFmtId="3" fontId="19" fillId="22" borderId="11" xfId="0" applyNumberFormat="1" applyFont="1" applyFill="1" applyBorder="1" applyAlignment="1" applyProtection="1">
      <alignment vertical="center"/>
    </xf>
    <xf numFmtId="3" fontId="18" fillId="22" borderId="11" xfId="0" applyNumberFormat="1" applyFont="1" applyFill="1" applyBorder="1" applyAlignment="1" applyProtection="1">
      <alignment horizontal="right" vertical="center"/>
    </xf>
    <xf numFmtId="3" fontId="19" fillId="22" borderId="41" xfId="0" applyNumberFormat="1" applyFont="1" applyFill="1" applyBorder="1" applyAlignment="1" applyProtection="1">
      <alignment vertical="center"/>
    </xf>
    <xf numFmtId="164" fontId="18" fillId="23" borderId="17" xfId="0" applyNumberFormat="1" applyFont="1" applyFill="1" applyBorder="1" applyAlignment="1" applyProtection="1">
      <alignment horizontal="right"/>
    </xf>
    <xf numFmtId="3" fontId="43" fillId="23" borderId="22" xfId="0" applyNumberFormat="1" applyFont="1" applyFill="1" applyBorder="1" applyAlignment="1" applyProtection="1"/>
    <xf numFmtId="3" fontId="45" fillId="23" borderId="18" xfId="0" applyNumberFormat="1" applyFont="1" applyFill="1" applyBorder="1" applyAlignment="1" applyProtection="1">
      <alignment horizontal="right"/>
    </xf>
    <xf numFmtId="3" fontId="43" fillId="23" borderId="16" xfId="0" applyNumberFormat="1" applyFont="1" applyFill="1" applyBorder="1" applyAlignment="1" applyProtection="1"/>
    <xf numFmtId="164" fontId="18" fillId="0" borderId="17" xfId="0" applyNumberFormat="1" applyFont="1" applyFill="1" applyBorder="1" applyAlignment="1" applyProtection="1">
      <alignment horizontal="right"/>
    </xf>
    <xf numFmtId="3" fontId="18" fillId="0" borderId="22" xfId="0" applyNumberFormat="1" applyFont="1" applyFill="1" applyBorder="1" applyAlignment="1" applyProtection="1"/>
    <xf numFmtId="3" fontId="18" fillId="0" borderId="18" xfId="0" applyNumberFormat="1" applyFont="1" applyFill="1" applyBorder="1" applyAlignment="1" applyProtection="1">
      <alignment horizontal="right"/>
    </xf>
    <xf numFmtId="3" fontId="18" fillId="0" borderId="16" xfId="0" applyNumberFormat="1" applyFont="1" applyFill="1" applyBorder="1" applyAlignment="1" applyProtection="1"/>
    <xf numFmtId="164" fontId="45" fillId="23" borderId="17" xfId="0" applyNumberFormat="1" applyFont="1" applyFill="1" applyBorder="1" applyAlignment="1" applyProtection="1">
      <alignment horizontal="right"/>
    </xf>
    <xf numFmtId="3" fontId="45" fillId="23" borderId="16" xfId="0" quotePrefix="1" applyNumberFormat="1" applyFont="1" applyFill="1" applyBorder="1" applyAlignment="1" applyProtection="1">
      <alignment horizontal="right"/>
    </xf>
    <xf numFmtId="3" fontId="19" fillId="22" borderId="23" xfId="0" applyNumberFormat="1" applyFont="1" applyFill="1" applyBorder="1" applyAlignment="1" applyProtection="1"/>
    <xf numFmtId="164" fontId="18" fillId="22" borderId="17" xfId="0" applyNumberFormat="1" applyFont="1" applyFill="1" applyBorder="1" applyAlignment="1" applyProtection="1">
      <alignment horizontal="right"/>
    </xf>
    <xf numFmtId="3" fontId="18" fillId="22" borderId="18" xfId="0" applyNumberFormat="1" applyFont="1" applyFill="1" applyBorder="1" applyAlignment="1" applyProtection="1">
      <alignment horizontal="right"/>
    </xf>
    <xf numFmtId="3" fontId="19" fillId="22" borderId="16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/>
    <xf numFmtId="0" fontId="19" fillId="22" borderId="40" xfId="0" applyNumberFormat="1" applyFont="1" applyFill="1" applyBorder="1" applyAlignment="1" applyProtection="1">
      <alignment horizontal="center" vertical="center"/>
    </xf>
    <xf numFmtId="0" fontId="19" fillId="22" borderId="41" xfId="0" applyNumberFormat="1" applyFont="1" applyFill="1" applyBorder="1" applyAlignment="1" applyProtection="1">
      <alignment vertical="center" wrapText="1"/>
    </xf>
    <xf numFmtId="164" fontId="18" fillId="22" borderId="41" xfId="0" applyNumberFormat="1" applyFont="1" applyFill="1" applyBorder="1" applyAlignment="1" applyProtection="1">
      <alignment horizontal="right" vertical="center"/>
    </xf>
    <xf numFmtId="0" fontId="43" fillId="23" borderId="16" xfId="0" applyNumberFormat="1" applyFont="1" applyFill="1" applyBorder="1" applyAlignment="1" applyProtection="1">
      <alignment wrapText="1"/>
    </xf>
    <xf numFmtId="164" fontId="45" fillId="23" borderId="16" xfId="0" applyNumberFormat="1" applyFont="1" applyFill="1" applyBorder="1" applyAlignment="1" applyProtection="1">
      <alignment horizontal="right"/>
    </xf>
    <xf numFmtId="0" fontId="18" fillId="0" borderId="15" xfId="0" applyNumberFormat="1" applyFont="1" applyFill="1" applyBorder="1" applyAlignment="1" applyProtection="1">
      <alignment horizontal="center"/>
    </xf>
    <xf numFmtId="0" fontId="18" fillId="0" borderId="16" xfId="0" applyNumberFormat="1" applyFont="1" applyFill="1" applyBorder="1" applyAlignment="1" applyProtection="1">
      <alignment wrapText="1"/>
    </xf>
    <xf numFmtId="164" fontId="18" fillId="0" borderId="16" xfId="0" applyNumberFormat="1" applyFont="1" applyFill="1" applyBorder="1" applyAlignment="1" applyProtection="1">
      <alignment horizontal="right"/>
    </xf>
    <xf numFmtId="0" fontId="19" fillId="22" borderId="15" xfId="0" applyNumberFormat="1" applyFont="1" applyFill="1" applyBorder="1" applyAlignment="1" applyProtection="1">
      <alignment horizontal="center"/>
    </xf>
    <xf numFmtId="0" fontId="19" fillId="22" borderId="16" xfId="0" applyNumberFormat="1" applyFont="1" applyFill="1" applyBorder="1" applyAlignment="1" applyProtection="1">
      <alignment wrapText="1"/>
    </xf>
    <xf numFmtId="3" fontId="19" fillId="22" borderId="17" xfId="0" applyNumberFormat="1" applyFont="1" applyFill="1" applyBorder="1" applyAlignment="1" applyProtection="1"/>
    <xf numFmtId="164" fontId="18" fillId="22" borderId="16" xfId="0" applyNumberFormat="1" applyFont="1" applyFill="1" applyBorder="1" applyAlignment="1" applyProtection="1">
      <alignment horizontal="right"/>
    </xf>
    <xf numFmtId="0" fontId="19" fillId="22" borderId="41" xfId="0" applyNumberFormat="1" applyFont="1" applyFill="1" applyBorder="1" applyAlignment="1" applyProtection="1">
      <alignment wrapText="1"/>
    </xf>
    <xf numFmtId="3" fontId="19" fillId="22" borderId="10" xfId="0" applyNumberFormat="1" applyFont="1" applyFill="1" applyBorder="1" applyAlignment="1" applyProtection="1"/>
    <xf numFmtId="164" fontId="18" fillId="22" borderId="10" xfId="0" applyNumberFormat="1" applyFont="1" applyFill="1" applyBorder="1" applyAlignment="1" applyProtection="1">
      <alignment horizontal="right"/>
    </xf>
    <xf numFmtId="3" fontId="19" fillId="22" borderId="39" xfId="0" applyNumberFormat="1" applyFont="1" applyFill="1" applyBorder="1" applyAlignment="1" applyProtection="1"/>
    <xf numFmtId="3" fontId="19" fillId="22" borderId="11" xfId="0" applyNumberFormat="1" applyFont="1" applyFill="1" applyBorder="1" applyAlignment="1" applyProtection="1"/>
    <xf numFmtId="3" fontId="18" fillId="22" borderId="11" xfId="0" applyNumberFormat="1" applyFont="1" applyFill="1" applyBorder="1" applyAlignment="1" applyProtection="1">
      <alignment horizontal="right"/>
    </xf>
    <xf numFmtId="3" fontId="19" fillId="22" borderId="41" xfId="0" applyNumberFormat="1" applyFont="1" applyFill="1" applyBorder="1" applyAlignment="1" applyProtection="1"/>
    <xf numFmtId="3" fontId="18" fillId="22" borderId="38" xfId="0" applyNumberFormat="1" applyFont="1" applyFill="1" applyBorder="1" applyAlignment="1" applyProtection="1">
      <alignment horizontal="right"/>
    </xf>
    <xf numFmtId="3" fontId="19" fillId="22" borderId="38" xfId="0" applyNumberFormat="1" applyFont="1" applyFill="1" applyBorder="1" applyAlignment="1" applyProtection="1"/>
    <xf numFmtId="164" fontId="18" fillId="22" borderId="11" xfId="0" applyNumberFormat="1" applyFont="1" applyFill="1" applyBorder="1" applyAlignment="1" applyProtection="1">
      <alignment horizontal="right"/>
    </xf>
    <xf numFmtId="3" fontId="45" fillId="23" borderId="20" xfId="0" applyNumberFormat="1" applyFont="1" applyFill="1" applyBorder="1" applyAlignment="1" applyProtection="1">
      <alignment horizontal="right"/>
    </xf>
    <xf numFmtId="3" fontId="43" fillId="23" borderId="20" xfId="0" applyNumberFormat="1" applyFont="1" applyFill="1" applyBorder="1" applyAlignment="1" applyProtection="1"/>
    <xf numFmtId="164" fontId="45" fillId="23" borderId="18" xfId="0" applyNumberFormat="1" applyFont="1" applyFill="1" applyBorder="1" applyAlignment="1" applyProtection="1">
      <alignment horizontal="right"/>
    </xf>
    <xf numFmtId="3" fontId="18" fillId="0" borderId="20" xfId="0" applyNumberFormat="1" applyFont="1" applyFill="1" applyBorder="1" applyAlignment="1" applyProtection="1">
      <alignment horizontal="right"/>
    </xf>
    <xf numFmtId="3" fontId="18" fillId="0" borderId="20" xfId="0" applyNumberFormat="1" applyFont="1" applyFill="1" applyBorder="1" applyAlignment="1" applyProtection="1"/>
    <xf numFmtId="164" fontId="18" fillId="0" borderId="18" xfId="0" applyNumberFormat="1" applyFont="1" applyFill="1" applyBorder="1" applyAlignment="1" applyProtection="1">
      <alignment horizontal="right"/>
    </xf>
    <xf numFmtId="0" fontId="19" fillId="22" borderId="16" xfId="0" applyNumberFormat="1" applyFont="1" applyFill="1" applyBorder="1" applyAlignment="1" applyProtection="1">
      <alignment vertical="center" wrapText="1"/>
    </xf>
    <xf numFmtId="164" fontId="18" fillId="22" borderId="17" xfId="0" applyNumberFormat="1" applyFont="1" applyFill="1" applyBorder="1" applyAlignment="1" applyProtection="1">
      <alignment horizontal="right" vertical="center"/>
    </xf>
    <xf numFmtId="3" fontId="19" fillId="22" borderId="22" xfId="0" applyNumberFormat="1" applyFont="1" applyFill="1" applyBorder="1" applyAlignment="1" applyProtection="1">
      <alignment vertical="center"/>
    </xf>
    <xf numFmtId="3" fontId="18" fillId="22" borderId="18" xfId="0" applyNumberFormat="1" applyFont="1" applyFill="1" applyBorder="1" applyAlignment="1" applyProtection="1">
      <alignment horizontal="right" vertical="center"/>
    </xf>
    <xf numFmtId="3" fontId="19" fillId="22" borderId="16" xfId="0" applyNumberFormat="1" applyFont="1" applyFill="1" applyBorder="1" applyAlignment="1" applyProtection="1">
      <alignment vertical="center"/>
    </xf>
    <xf numFmtId="164" fontId="18" fillId="22" borderId="18" xfId="0" applyNumberFormat="1" applyFont="1" applyFill="1" applyBorder="1" applyAlignment="1" applyProtection="1">
      <alignment horizontal="right" vertical="center"/>
    </xf>
    <xf numFmtId="0" fontId="43" fillId="24" borderId="22" xfId="0" applyNumberFormat="1" applyFont="1" applyFill="1" applyBorder="1" applyAlignment="1" applyProtection="1">
      <alignment horizontal="center" vertical="center" wrapText="1"/>
    </xf>
    <xf numFmtId="0" fontId="43" fillId="24" borderId="22" xfId="0" applyNumberFormat="1" applyFont="1" applyFill="1" applyBorder="1" applyAlignment="1" applyProtection="1">
      <alignment horizontal="left" vertical="center"/>
    </xf>
    <xf numFmtId="0" fontId="45" fillId="24" borderId="22" xfId="0" applyNumberFormat="1" applyFont="1" applyFill="1" applyBorder="1" applyAlignment="1" applyProtection="1">
      <alignment horizontal="center" vertical="center"/>
    </xf>
    <xf numFmtId="0" fontId="43" fillId="24" borderId="22" xfId="0" applyNumberFormat="1" applyFont="1" applyFill="1" applyBorder="1" applyAlignment="1" applyProtection="1">
      <alignment horizontal="center" vertical="center"/>
    </xf>
    <xf numFmtId="0" fontId="19" fillId="22" borderId="40" xfId="0" applyNumberFormat="1" applyFont="1" applyFill="1" applyBorder="1" applyAlignment="1" applyProtection="1">
      <alignment horizontal="center"/>
    </xf>
    <xf numFmtId="0" fontId="19" fillId="22" borderId="15" xfId="0" applyNumberFormat="1" applyFont="1" applyFill="1" applyBorder="1" applyAlignment="1" applyProtection="1">
      <alignment horizontal="center" vertical="center"/>
    </xf>
    <xf numFmtId="164" fontId="18" fillId="22" borderId="10" xfId="0" applyNumberFormat="1" applyFont="1" applyFill="1" applyBorder="1" applyAlignment="1" applyProtection="1">
      <alignment horizontal="right" vertical="center"/>
    </xf>
    <xf numFmtId="164" fontId="18" fillId="22" borderId="11" xfId="0" applyNumberFormat="1" applyFont="1" applyFill="1" applyBorder="1" applyAlignment="1" applyProtection="1">
      <alignment horizontal="right" vertical="center"/>
    </xf>
    <xf numFmtId="3" fontId="18" fillId="22" borderId="39" xfId="0" applyNumberFormat="1" applyFont="1" applyFill="1" applyBorder="1" applyAlignment="1" applyProtection="1">
      <alignment horizontal="right" vertical="center"/>
    </xf>
    <xf numFmtId="164" fontId="45" fillId="23" borderId="20" xfId="0" applyNumberFormat="1" applyFont="1" applyFill="1" applyBorder="1" applyAlignment="1" applyProtection="1">
      <alignment horizontal="right"/>
    </xf>
    <xf numFmtId="3" fontId="45" fillId="23" borderId="22" xfId="0" applyNumberFormat="1" applyFont="1" applyFill="1" applyBorder="1" applyAlignment="1" applyProtection="1">
      <alignment horizontal="right"/>
    </xf>
    <xf numFmtId="3" fontId="18" fillId="0" borderId="22" xfId="0" applyNumberFormat="1" applyFont="1" applyFill="1" applyBorder="1" applyAlignment="1" applyProtection="1">
      <alignment horizontal="right"/>
    </xf>
    <xf numFmtId="164" fontId="18" fillId="0" borderId="20" xfId="0" applyNumberFormat="1" applyFont="1" applyFill="1" applyBorder="1" applyAlignment="1" applyProtection="1">
      <alignment horizontal="right"/>
    </xf>
    <xf numFmtId="3" fontId="18" fillId="22" borderId="22" xfId="0" applyNumberFormat="1" applyFont="1" applyFill="1" applyBorder="1" applyAlignment="1" applyProtection="1">
      <alignment horizontal="right" vertical="center"/>
    </xf>
    <xf numFmtId="164" fontId="18" fillId="24" borderId="42" xfId="0" applyNumberFormat="1" applyFont="1" applyFill="1" applyBorder="1" applyAlignment="1" applyProtection="1">
      <alignment horizontal="right"/>
    </xf>
    <xf numFmtId="164" fontId="18" fillId="22" borderId="45" xfId="0" applyNumberFormat="1" applyFont="1" applyFill="1" applyBorder="1" applyAlignment="1" applyProtection="1">
      <alignment horizontal="right"/>
    </xf>
    <xf numFmtId="164" fontId="18" fillId="23" borderId="45" xfId="0" applyNumberFormat="1" applyFont="1" applyFill="1" applyBorder="1" applyAlignment="1" applyProtection="1">
      <alignment horizontal="right"/>
    </xf>
    <xf numFmtId="164" fontId="18" fillId="0" borderId="18" xfId="0" quotePrefix="1" applyNumberFormat="1" applyFont="1" applyFill="1" applyBorder="1" applyAlignment="1" applyProtection="1">
      <alignment horizontal="right"/>
    </xf>
    <xf numFmtId="164" fontId="18" fillId="0" borderId="45" xfId="0" applyNumberFormat="1" applyFont="1" applyFill="1" applyBorder="1" applyAlignment="1" applyProtection="1">
      <alignment horizontal="right"/>
    </xf>
    <xf numFmtId="164" fontId="18" fillId="22" borderId="18" xfId="0" applyNumberFormat="1" applyFont="1" applyFill="1" applyBorder="1" applyAlignment="1" applyProtection="1">
      <alignment horizontal="right"/>
    </xf>
    <xf numFmtId="0" fontId="18" fillId="22" borderId="45" xfId="0" applyNumberFormat="1" applyFont="1" applyFill="1" applyBorder="1" applyAlignment="1" applyProtection="1">
      <alignment horizontal="right" vertical="center"/>
    </xf>
    <xf numFmtId="0" fontId="18" fillId="0" borderId="24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wrapText="1"/>
    </xf>
    <xf numFmtId="3" fontId="18" fillId="0" borderId="0" xfId="0" applyNumberFormat="1" applyFont="1" applyFill="1" applyBorder="1" applyAlignment="1" applyProtection="1"/>
    <xf numFmtId="3" fontId="19" fillId="0" borderId="0" xfId="0" applyNumberFormat="1" applyFont="1" applyFill="1" applyBorder="1" applyAlignment="1" applyProtection="1"/>
    <xf numFmtId="0" fontId="19" fillId="0" borderId="15" xfId="0" applyNumberFormat="1" applyFont="1" applyFill="1" applyBorder="1" applyAlignment="1" applyProtection="1">
      <alignment horizontal="center"/>
    </xf>
    <xf numFmtId="0" fontId="19" fillId="0" borderId="16" xfId="0" applyNumberFormat="1" applyFont="1" applyFill="1" applyBorder="1" applyAlignment="1" applyProtection="1">
      <alignment wrapText="1"/>
    </xf>
    <xf numFmtId="3" fontId="19" fillId="0" borderId="17" xfId="0" applyNumberFormat="1" applyFont="1" applyFill="1" applyBorder="1" applyAlignment="1" applyProtection="1"/>
    <xf numFmtId="3" fontId="19" fillId="0" borderId="18" xfId="0" applyNumberFormat="1" applyFont="1" applyFill="1" applyBorder="1" applyAlignment="1" applyProtection="1"/>
    <xf numFmtId="3" fontId="19" fillId="0" borderId="16" xfId="0" applyNumberFormat="1" applyFont="1" applyFill="1" applyBorder="1" applyAlignment="1" applyProtection="1"/>
    <xf numFmtId="164" fontId="18" fillId="23" borderId="45" xfId="0" applyNumberFormat="1" applyFont="1" applyFill="1" applyBorder="1" applyAlignment="1" applyProtection="1"/>
    <xf numFmtId="164" fontId="18" fillId="0" borderId="45" xfId="0" applyNumberFormat="1" applyFont="1" applyFill="1" applyBorder="1" applyAlignment="1" applyProtection="1"/>
    <xf numFmtId="3" fontId="43" fillId="26" borderId="18" xfId="0" applyNumberFormat="1" applyFont="1" applyFill="1" applyBorder="1" applyAlignment="1" applyProtection="1"/>
    <xf numFmtId="3" fontId="18" fillId="26" borderId="18" xfId="0" applyNumberFormat="1" applyFont="1" applyFill="1" applyBorder="1" applyAlignment="1" applyProtection="1"/>
    <xf numFmtId="3" fontId="19" fillId="26" borderId="18" xfId="0" applyNumberFormat="1" applyFont="1" applyFill="1" applyBorder="1" applyAlignment="1" applyProtection="1"/>
    <xf numFmtId="3" fontId="23" fillId="26" borderId="21" xfId="0" applyNumberFormat="1" applyFont="1" applyFill="1" applyBorder="1" applyAlignment="1" applyProtection="1"/>
    <xf numFmtId="0" fontId="22" fillId="23" borderId="0" xfId="0" applyNumberFormat="1" applyFont="1" applyFill="1" applyBorder="1" applyAlignment="1" applyProtection="1"/>
    <xf numFmtId="3" fontId="19" fillId="27" borderId="11" xfId="0" applyNumberFormat="1" applyFont="1" applyFill="1" applyBorder="1" applyAlignment="1" applyProtection="1">
      <alignment vertical="center"/>
    </xf>
    <xf numFmtId="164" fontId="18" fillId="27" borderId="11" xfId="0" applyNumberFormat="1" applyFont="1" applyFill="1" applyBorder="1" applyAlignment="1" applyProtection="1">
      <alignment horizontal="right" vertical="center"/>
    </xf>
    <xf numFmtId="3" fontId="19" fillId="27" borderId="18" xfId="0" applyNumberFormat="1" applyFont="1" applyFill="1" applyBorder="1" applyAlignment="1" applyProtection="1">
      <alignment vertical="center"/>
    </xf>
    <xf numFmtId="164" fontId="18" fillId="27" borderId="18" xfId="0" applyNumberFormat="1" applyFont="1" applyFill="1" applyBorder="1" applyAlignment="1" applyProtection="1">
      <alignment horizontal="right" vertical="center"/>
    </xf>
    <xf numFmtId="3" fontId="19" fillId="27" borderId="18" xfId="0" applyNumberFormat="1" applyFont="1" applyFill="1" applyBorder="1" applyAlignment="1" applyProtection="1"/>
    <xf numFmtId="164" fontId="18" fillId="27" borderId="18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Alignment="1" applyProtection="1"/>
    <xf numFmtId="3" fontId="18" fillId="23" borderId="17" xfId="0" applyNumberFormat="1" applyFont="1" applyFill="1" applyBorder="1" applyAlignment="1" applyProtection="1"/>
    <xf numFmtId="3" fontId="18" fillId="23" borderId="22" xfId="0" applyNumberFormat="1" applyFont="1" applyFill="1" applyBorder="1" applyAlignment="1" applyProtection="1"/>
    <xf numFmtId="3" fontId="18" fillId="23" borderId="18" xfId="0" applyNumberFormat="1" applyFont="1" applyFill="1" applyBorder="1" applyAlignment="1" applyProtection="1"/>
    <xf numFmtId="3" fontId="18" fillId="23" borderId="18" xfId="0" applyNumberFormat="1" applyFont="1" applyFill="1" applyBorder="1" applyAlignment="1" applyProtection="1">
      <alignment horizontal="right"/>
    </xf>
    <xf numFmtId="3" fontId="18" fillId="23" borderId="16" xfId="0" applyNumberFormat="1" applyFont="1" applyFill="1" applyBorder="1" applyAlignment="1" applyProtection="1"/>
    <xf numFmtId="164" fontId="18" fillId="23" borderId="18" xfId="0" applyNumberFormat="1" applyFont="1" applyFill="1" applyBorder="1" applyAlignment="1" applyProtection="1">
      <alignment horizontal="right"/>
    </xf>
    <xf numFmtId="3" fontId="19" fillId="23" borderId="17" xfId="0" applyNumberFormat="1" applyFont="1" applyFill="1" applyBorder="1" applyAlignment="1" applyProtection="1"/>
    <xf numFmtId="3" fontId="19" fillId="23" borderId="22" xfId="0" applyNumberFormat="1" applyFont="1" applyFill="1" applyBorder="1" applyAlignment="1" applyProtection="1"/>
    <xf numFmtId="3" fontId="19" fillId="23" borderId="18" xfId="0" applyNumberFormat="1" applyFont="1" applyFill="1" applyBorder="1" applyAlignment="1" applyProtection="1"/>
    <xf numFmtId="3" fontId="19" fillId="23" borderId="16" xfId="0" applyNumberFormat="1" applyFont="1" applyFill="1" applyBorder="1" applyAlignment="1" applyProtection="1"/>
    <xf numFmtId="3" fontId="18" fillId="26" borderId="13" xfId="0" applyNumberFormat="1" applyFont="1" applyFill="1" applyBorder="1"/>
    <xf numFmtId="0" fontId="22" fillId="0" borderId="0" xfId="0" applyNumberFormat="1" applyFont="1" applyFill="1" applyBorder="1" applyAlignment="1" applyProtection="1"/>
    <xf numFmtId="3" fontId="30" fillId="26" borderId="14" xfId="0" quotePrefix="1" applyNumberFormat="1" applyFont="1" applyFill="1" applyBorder="1" applyAlignment="1">
      <alignment horizontal="right"/>
    </xf>
    <xf numFmtId="3" fontId="19" fillId="27" borderId="39" xfId="0" applyNumberFormat="1" applyFont="1" applyFill="1" applyBorder="1" applyAlignment="1" applyProtection="1">
      <alignment vertical="center"/>
    </xf>
    <xf numFmtId="3" fontId="19" fillId="27" borderId="22" xfId="0" applyNumberFormat="1" applyFont="1" applyFill="1" applyBorder="1" applyAlignment="1" applyProtection="1">
      <alignment vertical="center"/>
    </xf>
    <xf numFmtId="3" fontId="19" fillId="27" borderId="22" xfId="0" applyNumberFormat="1" applyFont="1" applyFill="1" applyBorder="1" applyAlignment="1" applyProtection="1"/>
    <xf numFmtId="0" fontId="33" fillId="20" borderId="13" xfId="0" quotePrefix="1" applyNumberFormat="1" applyFont="1" applyFill="1" applyBorder="1" applyAlignment="1" applyProtection="1">
      <alignment horizontal="left" wrapText="1"/>
    </xf>
    <xf numFmtId="0" fontId="34" fillId="20" borderId="12" xfId="0" applyNumberFormat="1" applyFont="1" applyFill="1" applyBorder="1" applyAlignment="1" applyProtection="1">
      <alignment wrapText="1"/>
    </xf>
    <xf numFmtId="0" fontId="24" fillId="0" borderId="0" xfId="0" quotePrefix="1" applyNumberFormat="1" applyFont="1" applyFill="1" applyBorder="1" applyAlignment="1" applyProtection="1">
      <alignment horizontal="center" vertical="center" wrapText="1"/>
    </xf>
    <xf numFmtId="0" fontId="31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/>
    <xf numFmtId="0" fontId="33" fillId="0" borderId="13" xfId="0" quotePrefix="1" applyNumberFormat="1" applyFont="1" applyFill="1" applyBorder="1" applyAlignment="1" applyProtection="1">
      <alignment horizontal="left" wrapText="1"/>
    </xf>
    <xf numFmtId="0" fontId="34" fillId="0" borderId="12" xfId="0" applyNumberFormat="1" applyFont="1" applyFill="1" applyBorder="1" applyAlignment="1" applyProtection="1">
      <alignment wrapText="1"/>
    </xf>
    <xf numFmtId="0" fontId="30" fillId="21" borderId="13" xfId="0" applyNumberFormat="1" applyFont="1" applyFill="1" applyBorder="1" applyAlignment="1" applyProtection="1">
      <alignment horizontal="left" wrapText="1"/>
    </xf>
    <xf numFmtId="0" fontId="30" fillId="21" borderId="12" xfId="0" applyNumberFormat="1" applyFont="1" applyFill="1" applyBorder="1" applyAlignment="1" applyProtection="1">
      <alignment horizontal="left" wrapText="1"/>
    </xf>
    <xf numFmtId="0" fontId="30" fillId="21" borderId="52" xfId="0" applyNumberFormat="1" applyFont="1" applyFill="1" applyBorder="1" applyAlignment="1" applyProtection="1">
      <alignment horizontal="left" wrapText="1"/>
    </xf>
    <xf numFmtId="0" fontId="30" fillId="20" borderId="13" xfId="0" applyNumberFormat="1" applyFont="1" applyFill="1" applyBorder="1" applyAlignment="1" applyProtection="1">
      <alignment horizontal="left" wrapText="1"/>
    </xf>
    <xf numFmtId="0" fontId="30" fillId="20" borderId="12" xfId="0" applyNumberFormat="1" applyFont="1" applyFill="1" applyBorder="1" applyAlignment="1" applyProtection="1">
      <alignment horizontal="left" wrapText="1"/>
    </xf>
    <xf numFmtId="0" fontId="30" fillId="20" borderId="52" xfId="0" applyNumberFormat="1" applyFont="1" applyFill="1" applyBorder="1" applyAlignment="1" applyProtection="1">
      <alignment horizontal="left" wrapText="1"/>
    </xf>
    <xf numFmtId="0" fontId="33" fillId="0" borderId="13" xfId="0" applyNumberFormat="1" applyFont="1" applyFill="1" applyBorder="1" applyAlignment="1" applyProtection="1">
      <alignment horizontal="left" wrapText="1"/>
    </xf>
    <xf numFmtId="0" fontId="33" fillId="0" borderId="13" xfId="0" quotePrefix="1" applyFont="1" applyFill="1" applyBorder="1" applyAlignment="1">
      <alignment horizontal="left"/>
    </xf>
    <xf numFmtId="0" fontId="18" fillId="0" borderId="12" xfId="0" applyNumberFormat="1" applyFont="1" applyFill="1" applyBorder="1" applyAlignment="1" applyProtection="1"/>
    <xf numFmtId="0" fontId="18" fillId="0" borderId="12" xfId="0" applyNumberFormat="1" applyFont="1" applyFill="1" applyBorder="1" applyAlignment="1" applyProtection="1">
      <alignment wrapText="1"/>
    </xf>
    <xf numFmtId="0" fontId="33" fillId="0" borderId="13" xfId="0" quotePrefix="1" applyFont="1" applyBorder="1" applyAlignment="1">
      <alignment horizontal="left"/>
    </xf>
    <xf numFmtId="0" fontId="24" fillId="0" borderId="12" xfId="0" applyNumberFormat="1" applyFont="1" applyFill="1" applyBorder="1" applyAlignment="1" applyProtection="1">
      <alignment horizontal="center" vertical="center" wrapText="1"/>
    </xf>
    <xf numFmtId="0" fontId="36" fillId="0" borderId="0" xfId="0" applyNumberFormat="1" applyFont="1" applyFill="1" applyBorder="1" applyAlignment="1" applyProtection="1">
      <alignment horizontal="left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vertical="center" wrapText="1"/>
    </xf>
    <xf numFmtId="0" fontId="33" fillId="20" borderId="13" xfId="0" applyNumberFormat="1" applyFont="1" applyFill="1" applyBorder="1" applyAlignment="1" applyProtection="1">
      <alignment horizontal="left" wrapText="1"/>
    </xf>
    <xf numFmtId="0" fontId="18" fillId="20" borderId="12" xfId="0" applyNumberFormat="1" applyFont="1" applyFill="1" applyBorder="1" applyAlignment="1" applyProtection="1"/>
    <xf numFmtId="0" fontId="37" fillId="0" borderId="54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0" fontId="37" fillId="0" borderId="55" xfId="0" applyFont="1" applyBorder="1" applyAlignment="1">
      <alignment horizontal="center" vertical="center" wrapText="1"/>
    </xf>
    <xf numFmtId="3" fontId="19" fillId="0" borderId="23" xfId="0" applyNumberFormat="1" applyFont="1" applyBorder="1" applyAlignment="1">
      <alignment horizontal="center" vertical="center"/>
    </xf>
    <xf numFmtId="3" fontId="19" fillId="0" borderId="22" xfId="0" applyNumberFormat="1" applyFont="1" applyBorder="1" applyAlignment="1">
      <alignment horizontal="center" vertical="center"/>
    </xf>
    <xf numFmtId="3" fontId="19" fillId="0" borderId="42" xfId="0" applyNumberFormat="1" applyFont="1" applyBorder="1" applyAlignment="1">
      <alignment horizontal="center" vertical="center"/>
    </xf>
    <xf numFmtId="0" fontId="24" fillId="0" borderId="53" xfId="0" quotePrefix="1" applyNumberFormat="1" applyFont="1" applyFill="1" applyBorder="1" applyAlignment="1" applyProtection="1">
      <alignment horizontal="left" wrapText="1"/>
    </xf>
    <xf numFmtId="0" fontId="31" fillId="0" borderId="53" xfId="0" applyNumberFormat="1" applyFont="1" applyFill="1" applyBorder="1" applyAlignment="1" applyProtection="1">
      <alignment wrapText="1"/>
    </xf>
    <xf numFmtId="0" fontId="33" fillId="0" borderId="23" xfId="0" applyFont="1" applyFill="1" applyBorder="1" applyAlignment="1">
      <alignment horizontal="center" vertical="center"/>
    </xf>
    <xf numFmtId="0" fontId="33" fillId="0" borderId="22" xfId="0" applyFont="1" applyFill="1" applyBorder="1" applyAlignment="1">
      <alignment horizontal="center" vertical="center"/>
    </xf>
    <xf numFmtId="0" fontId="34" fillId="0" borderId="22" xfId="0" applyFont="1" applyFill="1" applyBorder="1" applyAlignment="1">
      <alignment horizontal="center" vertical="center"/>
    </xf>
    <xf numFmtId="0" fontId="18" fillId="0" borderId="39" xfId="0" applyFont="1" applyBorder="1" applyAlignment="1">
      <alignment horizontal="right"/>
    </xf>
    <xf numFmtId="0" fontId="37" fillId="0" borderId="25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41" xfId="0" applyFont="1" applyBorder="1" applyAlignment="1">
      <alignment horizontal="center" vertical="center" wrapText="1"/>
    </xf>
    <xf numFmtId="0" fontId="43" fillId="28" borderId="23" xfId="0" applyNumberFormat="1" applyFont="1" applyFill="1" applyBorder="1" applyAlignment="1" applyProtection="1">
      <alignment horizontal="center" vertical="center" wrapText="1"/>
    </xf>
    <xf numFmtId="0" fontId="43" fillId="28" borderId="22" xfId="0" applyNumberFormat="1" applyFont="1" applyFill="1" applyBorder="1" applyAlignment="1" applyProtection="1">
      <alignment horizontal="center" vertical="center" wrapText="1"/>
    </xf>
    <xf numFmtId="0" fontId="43" fillId="24" borderId="23" xfId="0" applyNumberFormat="1" applyFont="1" applyFill="1" applyBorder="1" applyAlignment="1" applyProtection="1">
      <alignment horizontal="center" vertical="center" wrapText="1"/>
    </xf>
    <xf numFmtId="0" fontId="43" fillId="24" borderId="22" xfId="0" applyNumberFormat="1" applyFont="1" applyFill="1" applyBorder="1" applyAlignment="1" applyProtection="1">
      <alignment horizontal="center" vertical="center" wrapText="1"/>
    </xf>
    <xf numFmtId="0" fontId="35" fillId="24" borderId="23" xfId="0" applyNumberFormat="1" applyFont="1" applyFill="1" applyBorder="1" applyAlignment="1" applyProtection="1">
      <alignment horizontal="center" vertical="center" wrapText="1"/>
    </xf>
    <xf numFmtId="0" fontId="35" fillId="24" borderId="22" xfId="0" applyNumberFormat="1" applyFont="1" applyFill="1" applyBorder="1" applyAlignment="1" applyProtection="1">
      <alignment horizontal="center" vertical="center" wrapText="1"/>
    </xf>
    <xf numFmtId="0" fontId="40" fillId="18" borderId="43" xfId="0" applyNumberFormat="1" applyFont="1" applyFill="1" applyBorder="1" applyAlignment="1" applyProtection="1">
      <alignment horizontal="center" vertical="center" wrapText="1"/>
    </xf>
    <xf numFmtId="0" fontId="40" fillId="18" borderId="56" xfId="0" applyNumberFormat="1" applyFont="1" applyFill="1" applyBorder="1" applyAlignment="1" applyProtection="1">
      <alignment horizontal="center" vertical="center" wrapText="1"/>
    </xf>
    <xf numFmtId="0" fontId="40" fillId="18" borderId="50" xfId="0" applyNumberFormat="1" applyFont="1" applyFill="1" applyBorder="1" applyAlignment="1" applyProtection="1">
      <alignment horizontal="center" vertical="center" wrapText="1"/>
    </xf>
    <xf numFmtId="0" fontId="40" fillId="18" borderId="21" xfId="0" applyNumberFormat="1" applyFont="1" applyFill="1" applyBorder="1" applyAlignment="1" applyProtection="1">
      <alignment horizontal="center" vertical="center" wrapText="1"/>
    </xf>
    <xf numFmtId="0" fontId="40" fillId="18" borderId="57" xfId="0" applyNumberFormat="1" applyFont="1" applyFill="1" applyBorder="1" applyAlignment="1" applyProtection="1">
      <alignment horizontal="center" vertical="center" wrapText="1"/>
    </xf>
    <xf numFmtId="0" fontId="35" fillId="0" borderId="19" xfId="0" applyNumberFormat="1" applyFont="1" applyFill="1" applyBorder="1" applyAlignment="1" applyProtection="1">
      <alignment horizontal="center" vertical="center"/>
    </xf>
    <xf numFmtId="0" fontId="35" fillId="0" borderId="21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center" vertical="center"/>
    </xf>
    <xf numFmtId="0" fontId="35" fillId="0" borderId="24" xfId="0" applyNumberFormat="1" applyFont="1" applyFill="1" applyBorder="1" applyAlignment="1" applyProtection="1">
      <alignment horizontal="center" vertical="center" wrapText="1"/>
    </xf>
    <xf numFmtId="0" fontId="35" fillId="0" borderId="0" xfId="0" applyNumberFormat="1" applyFont="1" applyFill="1" applyBorder="1" applyAlignment="1" applyProtection="1">
      <alignment horizontal="center" vertical="center" wrapText="1"/>
    </xf>
    <xf numFmtId="0" fontId="40" fillId="18" borderId="58" xfId="0" applyNumberFormat="1" applyFont="1" applyFill="1" applyBorder="1" applyAlignment="1" applyProtection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o 2" xfId="37"/>
    <cellStyle name="Note" xfId="38"/>
    <cellStyle name="Obično" xfId="0" builtinId="0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19050</xdr:rowOff>
    </xdr:from>
    <xdr:to>
      <xdr:col>1</xdr:col>
      <xdr:colOff>0</xdr:colOff>
      <xdr:row>5</xdr:row>
      <xdr:rowOff>0</xdr:rowOff>
    </xdr:to>
    <xdr:sp macro="" textlink="">
      <xdr:nvSpPr>
        <xdr:cNvPr id="2808" name="Line 1"/>
        <xdr:cNvSpPr>
          <a:spLocks noChangeShapeType="1"/>
        </xdr:cNvSpPr>
      </xdr:nvSpPr>
      <xdr:spPr bwMode="auto">
        <a:xfrm>
          <a:off x="19050" y="495300"/>
          <a:ext cx="1047750" cy="1171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</xdr:row>
      <xdr:rowOff>19050</xdr:rowOff>
    </xdr:from>
    <xdr:to>
      <xdr:col>0</xdr:col>
      <xdr:colOff>1057275</xdr:colOff>
      <xdr:row>5</xdr:row>
      <xdr:rowOff>0</xdr:rowOff>
    </xdr:to>
    <xdr:sp macro="" textlink="">
      <xdr:nvSpPr>
        <xdr:cNvPr id="2809" name="Line 2"/>
        <xdr:cNvSpPr>
          <a:spLocks noChangeShapeType="1"/>
        </xdr:cNvSpPr>
      </xdr:nvSpPr>
      <xdr:spPr bwMode="auto">
        <a:xfrm>
          <a:off x="9525" y="495300"/>
          <a:ext cx="1047750" cy="1171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2:J44"/>
  <sheetViews>
    <sheetView topLeftCell="A4" zoomScaleNormal="100" zoomScaleSheetLayoutView="120" workbookViewId="0">
      <selection activeCell="K20" sqref="K20"/>
    </sheetView>
  </sheetViews>
  <sheetFormatPr defaultColWidth="11.42578125" defaultRowHeight="12.75"/>
  <cols>
    <col min="1" max="2" width="4.28515625" style="3" customWidth="1"/>
    <col min="3" max="3" width="5.5703125" style="3" customWidth="1"/>
    <col min="4" max="4" width="5.28515625" style="57" customWidth="1"/>
    <col min="5" max="5" width="44.7109375" style="3" customWidth="1"/>
    <col min="6" max="7" width="30.7109375" style="3" customWidth="1"/>
    <col min="8" max="8" width="11.5703125" style="3" bestFit="1" customWidth="1"/>
    <col min="9" max="9" width="16.28515625" style="3" bestFit="1" customWidth="1"/>
    <col min="10" max="10" width="21.7109375" style="3" bestFit="1" customWidth="1"/>
    <col min="11" max="16384" width="11.42578125" style="3"/>
  </cols>
  <sheetData>
    <row r="2" spans="1:9" ht="15">
      <c r="A2" s="356"/>
      <c r="B2" s="356"/>
      <c r="C2" s="356"/>
      <c r="D2" s="356"/>
      <c r="E2" s="356"/>
      <c r="F2" s="356"/>
      <c r="G2" s="356"/>
    </row>
    <row r="3" spans="1:9" ht="48" customHeight="1">
      <c r="A3" s="357" t="s">
        <v>74</v>
      </c>
      <c r="B3" s="357"/>
      <c r="C3" s="357"/>
      <c r="D3" s="357"/>
      <c r="E3" s="357"/>
      <c r="F3" s="357"/>
      <c r="G3" s="357"/>
    </row>
    <row r="4" spans="1:9" s="47" customFormat="1" ht="26.25" customHeight="1">
      <c r="A4" s="357" t="s">
        <v>27</v>
      </c>
      <c r="B4" s="357"/>
      <c r="C4" s="357"/>
      <c r="D4" s="357"/>
      <c r="E4" s="357"/>
      <c r="F4" s="357"/>
      <c r="G4" s="358"/>
    </row>
    <row r="5" spans="1:9" ht="15.75" customHeight="1">
      <c r="A5" s="48"/>
      <c r="B5" s="49"/>
      <c r="C5" s="49"/>
      <c r="D5" s="49"/>
      <c r="E5" s="49"/>
    </row>
    <row r="6" spans="1:9" ht="27.75" customHeight="1">
      <c r="A6" s="50"/>
      <c r="B6" s="51"/>
      <c r="C6" s="51"/>
      <c r="D6" s="52"/>
      <c r="E6" s="53"/>
      <c r="F6" s="54" t="s">
        <v>75</v>
      </c>
      <c r="G6" s="54" t="s">
        <v>76</v>
      </c>
      <c r="H6" s="200" t="s">
        <v>61</v>
      </c>
    </row>
    <row r="7" spans="1:9" ht="27.75" customHeight="1">
      <c r="A7" s="359" t="s">
        <v>29</v>
      </c>
      <c r="B7" s="338"/>
      <c r="C7" s="338"/>
      <c r="D7" s="338"/>
      <c r="E7" s="360"/>
      <c r="F7" s="63">
        <v>3834764</v>
      </c>
      <c r="G7" s="63">
        <v>2396824</v>
      </c>
      <c r="H7" s="203">
        <f>(G7/F7)*100</f>
        <v>62.502516452120652</v>
      </c>
    </row>
    <row r="8" spans="1:9" ht="22.5" customHeight="1">
      <c r="A8" s="350" t="s">
        <v>0</v>
      </c>
      <c r="B8" s="343"/>
      <c r="C8" s="343"/>
      <c r="D8" s="343"/>
      <c r="E8" s="352"/>
      <c r="F8" s="66">
        <v>3834764</v>
      </c>
      <c r="G8" s="66">
        <v>2396824</v>
      </c>
      <c r="H8" s="204">
        <f t="shared" ref="H8:H16" si="0">(G8/F8)*100</f>
        <v>62.502516452120652</v>
      </c>
    </row>
    <row r="9" spans="1:9" ht="22.5" customHeight="1">
      <c r="A9" s="351" t="s">
        <v>31</v>
      </c>
      <c r="B9" s="352"/>
      <c r="C9" s="352"/>
      <c r="D9" s="352"/>
      <c r="E9" s="352"/>
      <c r="F9" s="66">
        <v>0</v>
      </c>
      <c r="G9" s="66">
        <v>0</v>
      </c>
      <c r="H9" s="204" t="s">
        <v>62</v>
      </c>
    </row>
    <row r="10" spans="1:9" ht="22.5" customHeight="1">
      <c r="A10" s="62" t="s">
        <v>30</v>
      </c>
      <c r="B10" s="65"/>
      <c r="C10" s="65"/>
      <c r="D10" s="65"/>
      <c r="E10" s="65"/>
      <c r="F10" s="63">
        <f>SUM(F11,F12)</f>
        <v>3834764</v>
      </c>
      <c r="G10" s="63">
        <f>SUM(G11,G12)</f>
        <v>2458309.61</v>
      </c>
      <c r="H10" s="203">
        <f t="shared" si="0"/>
        <v>64.105890479831345</v>
      </c>
    </row>
    <row r="11" spans="1:9" ht="22.5" customHeight="1">
      <c r="A11" s="342" t="s">
        <v>1</v>
      </c>
      <c r="B11" s="343"/>
      <c r="C11" s="343"/>
      <c r="D11" s="343"/>
      <c r="E11" s="353"/>
      <c r="F11" s="66">
        <v>3789764</v>
      </c>
      <c r="G11" s="66">
        <v>2451507</v>
      </c>
      <c r="H11" s="204">
        <f t="shared" si="0"/>
        <v>64.687590045184876</v>
      </c>
      <c r="I11" s="37"/>
    </row>
    <row r="12" spans="1:9" ht="22.5" customHeight="1">
      <c r="A12" s="354" t="s">
        <v>32</v>
      </c>
      <c r="B12" s="352"/>
      <c r="C12" s="352"/>
      <c r="D12" s="352"/>
      <c r="E12" s="352"/>
      <c r="F12" s="55">
        <v>45000</v>
      </c>
      <c r="G12" s="55">
        <v>6802.61</v>
      </c>
      <c r="H12" s="204">
        <f t="shared" si="0"/>
        <v>15.116911111111111</v>
      </c>
      <c r="I12" s="37"/>
    </row>
    <row r="13" spans="1:9" ht="22.5" customHeight="1">
      <c r="A13" s="337" t="s">
        <v>2</v>
      </c>
      <c r="B13" s="338"/>
      <c r="C13" s="338"/>
      <c r="D13" s="338"/>
      <c r="E13" s="338"/>
      <c r="F13" s="64">
        <f>+F7-F10</f>
        <v>0</v>
      </c>
      <c r="G13" s="64">
        <f>+G7-G10</f>
        <v>-61485.60999999987</v>
      </c>
      <c r="H13" s="203" t="s">
        <v>62</v>
      </c>
      <c r="I13" s="37"/>
    </row>
    <row r="14" spans="1:9" ht="25.5" customHeight="1">
      <c r="A14" s="355"/>
      <c r="B14" s="355"/>
      <c r="C14" s="355"/>
      <c r="D14" s="355"/>
      <c r="E14" s="355"/>
      <c r="F14" s="355"/>
      <c r="G14" s="355"/>
      <c r="H14" s="199"/>
    </row>
    <row r="15" spans="1:9" ht="27.75" customHeight="1">
      <c r="A15" s="50"/>
      <c r="B15" s="51"/>
      <c r="C15" s="51"/>
      <c r="D15" s="52"/>
      <c r="E15" s="53"/>
      <c r="F15" s="54" t="s">
        <v>57</v>
      </c>
      <c r="G15" s="54" t="s">
        <v>60</v>
      </c>
      <c r="H15" s="201" t="s">
        <v>61</v>
      </c>
      <c r="I15" s="37"/>
    </row>
    <row r="16" spans="1:9" ht="30.75" customHeight="1">
      <c r="A16" s="344" t="s">
        <v>33</v>
      </c>
      <c r="B16" s="345"/>
      <c r="C16" s="345"/>
      <c r="D16" s="345"/>
      <c r="E16" s="346"/>
      <c r="F16" s="67">
        <v>253919</v>
      </c>
      <c r="G16" s="135">
        <v>105840</v>
      </c>
      <c r="H16" s="202">
        <f t="shared" si="0"/>
        <v>41.682583816098834</v>
      </c>
      <c r="I16" s="37"/>
    </row>
    <row r="17" spans="1:10" ht="34.5" customHeight="1">
      <c r="A17" s="347" t="s">
        <v>34</v>
      </c>
      <c r="B17" s="348"/>
      <c r="C17" s="348"/>
      <c r="D17" s="348"/>
      <c r="E17" s="349"/>
      <c r="F17" s="68">
        <v>0</v>
      </c>
      <c r="G17" s="333">
        <v>0</v>
      </c>
      <c r="H17" s="203">
        <v>0</v>
      </c>
      <c r="I17" s="37"/>
    </row>
    <row r="18" spans="1:10" s="42" customFormat="1" ht="25.5" customHeight="1">
      <c r="A18" s="339"/>
      <c r="B18" s="340"/>
      <c r="C18" s="340"/>
      <c r="D18" s="340"/>
      <c r="E18" s="340"/>
      <c r="F18" s="341"/>
      <c r="G18" s="341"/>
      <c r="H18" s="61"/>
      <c r="I18" s="69"/>
    </row>
    <row r="19" spans="1:10" s="42" customFormat="1" ht="27.75" customHeight="1">
      <c r="A19" s="50"/>
      <c r="B19" s="51"/>
      <c r="C19" s="51"/>
      <c r="D19" s="52"/>
      <c r="E19" s="53"/>
      <c r="F19" s="54" t="s">
        <v>57</v>
      </c>
      <c r="G19" s="54" t="s">
        <v>60</v>
      </c>
      <c r="H19" s="61"/>
      <c r="I19" s="69"/>
      <c r="J19" s="69"/>
    </row>
    <row r="20" spans="1:10" s="42" customFormat="1" ht="22.5" customHeight="1">
      <c r="A20" s="350" t="s">
        <v>3</v>
      </c>
      <c r="B20" s="343"/>
      <c r="C20" s="343"/>
      <c r="D20" s="343"/>
      <c r="E20" s="343"/>
      <c r="F20" s="55">
        <v>0</v>
      </c>
      <c r="G20" s="55">
        <v>0</v>
      </c>
      <c r="H20" s="61"/>
      <c r="I20" s="69"/>
    </row>
    <row r="21" spans="1:10" s="42" customFormat="1" ht="33.75" customHeight="1">
      <c r="A21" s="350" t="s">
        <v>4</v>
      </c>
      <c r="B21" s="343"/>
      <c r="C21" s="343"/>
      <c r="D21" s="343"/>
      <c r="E21" s="343"/>
      <c r="F21" s="55">
        <v>0</v>
      </c>
      <c r="G21" s="55">
        <v>0</v>
      </c>
      <c r="H21" s="61"/>
    </row>
    <row r="22" spans="1:10" s="42" customFormat="1" ht="22.5" customHeight="1">
      <c r="A22" s="337" t="s">
        <v>5</v>
      </c>
      <c r="B22" s="338"/>
      <c r="C22" s="338"/>
      <c r="D22" s="338"/>
      <c r="E22" s="338"/>
      <c r="F22" s="63">
        <f>F20-F21</f>
        <v>0</v>
      </c>
      <c r="G22" s="63">
        <f>G20-G21</f>
        <v>0</v>
      </c>
      <c r="H22" s="61"/>
      <c r="I22" s="70"/>
      <c r="J22" s="69"/>
    </row>
    <row r="23" spans="1:10" s="42" customFormat="1" ht="25.5" customHeight="1">
      <c r="A23" s="339"/>
      <c r="B23" s="340"/>
      <c r="C23" s="340"/>
      <c r="D23" s="340"/>
      <c r="E23" s="340"/>
      <c r="F23" s="341"/>
      <c r="G23" s="341"/>
      <c r="H23" s="61"/>
    </row>
    <row r="24" spans="1:10" s="42" customFormat="1" ht="22.5" customHeight="1">
      <c r="A24" s="342" t="s">
        <v>6</v>
      </c>
      <c r="B24" s="343"/>
      <c r="C24" s="343"/>
      <c r="D24" s="343"/>
      <c r="E24" s="343"/>
      <c r="F24" s="55">
        <v>0</v>
      </c>
      <c r="G24" s="55">
        <v>0</v>
      </c>
      <c r="H24" s="61"/>
    </row>
    <row r="25" spans="1:10" s="42" customFormat="1" ht="18" customHeight="1">
      <c r="A25" s="56"/>
      <c r="B25" s="49"/>
      <c r="C25" s="49"/>
      <c r="D25" s="49"/>
      <c r="E25" s="49"/>
    </row>
    <row r="26" spans="1:10">
      <c r="A26" s="241" t="s">
        <v>70</v>
      </c>
      <c r="B26" s="241"/>
      <c r="C26" s="241"/>
      <c r="D26" s="319"/>
      <c r="E26" s="320"/>
    </row>
    <row r="27" spans="1:10">
      <c r="A27" s="241" t="s">
        <v>72</v>
      </c>
      <c r="B27" s="241"/>
      <c r="C27" s="241"/>
      <c r="D27" s="319"/>
      <c r="E27" s="241"/>
      <c r="G27" s="3" t="s">
        <v>50</v>
      </c>
    </row>
    <row r="28" spans="1:10">
      <c r="G28" s="3" t="s">
        <v>51</v>
      </c>
    </row>
    <row r="29" spans="1:10">
      <c r="A29" s="332" t="s">
        <v>73</v>
      </c>
      <c r="G29" s="209" t="s">
        <v>69</v>
      </c>
    </row>
    <row r="30" spans="1:10">
      <c r="F30" s="37"/>
      <c r="G30" s="37"/>
    </row>
    <row r="31" spans="1:10">
      <c r="F31" s="37"/>
      <c r="G31" s="37"/>
    </row>
    <row r="32" spans="1:10">
      <c r="E32" s="71"/>
      <c r="F32" s="39"/>
      <c r="G32" s="39"/>
    </row>
    <row r="33" spans="5:7">
      <c r="E33" s="71"/>
      <c r="F33" s="37"/>
      <c r="G33" s="37"/>
    </row>
    <row r="34" spans="5:7">
      <c r="E34" s="71"/>
      <c r="F34" s="37"/>
      <c r="G34" s="37"/>
    </row>
    <row r="35" spans="5:7">
      <c r="E35" s="71"/>
      <c r="F35" s="37"/>
      <c r="G35" s="37"/>
    </row>
    <row r="36" spans="5:7">
      <c r="E36" s="71"/>
      <c r="F36" s="37"/>
      <c r="G36" s="37"/>
    </row>
    <row r="37" spans="5:7">
      <c r="E37" s="71"/>
    </row>
    <row r="42" spans="5:7">
      <c r="F42" s="37"/>
    </row>
    <row r="43" spans="5:7">
      <c r="F43" s="37"/>
    </row>
    <row r="44" spans="5:7">
      <c r="F44" s="37"/>
    </row>
  </sheetData>
  <mergeCells count="18">
    <mergeCell ref="A2:G2"/>
    <mergeCell ref="A3:G3"/>
    <mergeCell ref="A4:G4"/>
    <mergeCell ref="A7:E7"/>
    <mergeCell ref="A8:E8"/>
    <mergeCell ref="A9:E9"/>
    <mergeCell ref="A11:E11"/>
    <mergeCell ref="A12:E12"/>
    <mergeCell ref="A13:E13"/>
    <mergeCell ref="A14:G14"/>
    <mergeCell ref="A22:E22"/>
    <mergeCell ref="A23:G23"/>
    <mergeCell ref="A24:E24"/>
    <mergeCell ref="A16:E16"/>
    <mergeCell ref="A17:E17"/>
    <mergeCell ref="A18:G18"/>
    <mergeCell ref="A20:E20"/>
    <mergeCell ref="A21:E21"/>
  </mergeCells>
  <printOptions horizontalCentered="1"/>
  <pageMargins left="0.19685039370078741" right="0.19685039370078741" top="0.62992125984251968" bottom="0.43307086614173229" header="0.31496062992125984" footer="0.31496062992125984"/>
  <pageSetup paperSize="9" scale="7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45"/>
  <sheetViews>
    <sheetView tabSelected="1" zoomScaleNormal="100" zoomScaleSheetLayoutView="120" workbookViewId="0">
      <selection activeCell="R11" sqref="R11"/>
    </sheetView>
  </sheetViews>
  <sheetFormatPr defaultColWidth="11.42578125" defaultRowHeight="12.75"/>
  <cols>
    <col min="1" max="1" width="16" style="12" customWidth="1"/>
    <col min="2" max="3" width="10.7109375" style="12" customWidth="1"/>
    <col min="4" max="4" width="7.7109375" style="12" customWidth="1"/>
    <col min="5" max="6" width="10.7109375" style="12" customWidth="1"/>
    <col min="7" max="7" width="7.7109375" style="12" customWidth="1"/>
    <col min="8" max="9" width="10.7109375" style="43" customWidth="1"/>
    <col min="10" max="10" width="7.7109375" style="43" customWidth="1"/>
    <col min="11" max="15" width="10.7109375" style="3" customWidth="1"/>
    <col min="16" max="16" width="7.7109375" style="3" customWidth="1"/>
    <col min="17" max="17" width="14.28515625" style="3" customWidth="1"/>
    <col min="18" max="18" width="7.85546875" style="3" customWidth="1"/>
    <col min="19" max="16384" width="11.42578125" style="3"/>
  </cols>
  <sheetData>
    <row r="1" spans="1:16" ht="24" customHeight="1">
      <c r="A1" s="357"/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</row>
    <row r="2" spans="1:16" s="1" customFormat="1" ht="13.5" thickBot="1">
      <c r="A2" s="8"/>
      <c r="O2" s="372" t="s">
        <v>7</v>
      </c>
      <c r="P2" s="372"/>
    </row>
    <row r="3" spans="1:16" s="1" customFormat="1" ht="24.75" thickBot="1">
      <c r="A3" s="104" t="s">
        <v>8</v>
      </c>
      <c r="B3" s="369" t="s">
        <v>71</v>
      </c>
      <c r="C3" s="370"/>
      <c r="D3" s="370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136"/>
    </row>
    <row r="4" spans="1:16" s="1" customFormat="1" ht="20.100000000000001" customHeight="1" thickBot="1">
      <c r="A4" s="90"/>
      <c r="B4" s="373" t="s">
        <v>52</v>
      </c>
      <c r="C4" s="374"/>
      <c r="D4" s="375"/>
      <c r="E4" s="376" t="s">
        <v>49</v>
      </c>
      <c r="F4" s="374"/>
      <c r="G4" s="375"/>
      <c r="H4" s="376" t="s">
        <v>53</v>
      </c>
      <c r="I4" s="374"/>
      <c r="J4" s="375"/>
      <c r="K4" s="376" t="s">
        <v>54</v>
      </c>
      <c r="L4" s="374"/>
      <c r="M4" s="375"/>
      <c r="N4" s="361" t="s">
        <v>56</v>
      </c>
      <c r="O4" s="362"/>
      <c r="P4" s="363"/>
    </row>
    <row r="5" spans="1:16" s="1" customFormat="1" ht="50.1" customHeight="1" thickBot="1">
      <c r="A5" s="103" t="s">
        <v>9</v>
      </c>
      <c r="B5" s="105" t="s">
        <v>57</v>
      </c>
      <c r="C5" s="106" t="s">
        <v>60</v>
      </c>
      <c r="D5" s="107" t="s">
        <v>61</v>
      </c>
      <c r="E5" s="107" t="s">
        <v>57</v>
      </c>
      <c r="F5" s="106" t="s">
        <v>60</v>
      </c>
      <c r="G5" s="107" t="s">
        <v>61</v>
      </c>
      <c r="H5" s="107" t="s">
        <v>57</v>
      </c>
      <c r="I5" s="106" t="s">
        <v>60</v>
      </c>
      <c r="J5" s="107" t="s">
        <v>61</v>
      </c>
      <c r="K5" s="107" t="s">
        <v>57</v>
      </c>
      <c r="L5" s="106" t="s">
        <v>60</v>
      </c>
      <c r="M5" s="107" t="s">
        <v>61</v>
      </c>
      <c r="N5" s="107" t="s">
        <v>57</v>
      </c>
      <c r="O5" s="137" t="s">
        <v>60</v>
      </c>
      <c r="P5" s="143" t="s">
        <v>61</v>
      </c>
    </row>
    <row r="6" spans="1:16" s="1" customFormat="1" ht="20.100000000000001" customHeight="1">
      <c r="A6" s="110">
        <v>634</v>
      </c>
      <c r="B6" s="97"/>
      <c r="C6" s="98"/>
      <c r="D6" s="145" t="s">
        <v>62</v>
      </c>
      <c r="E6" s="98"/>
      <c r="F6" s="98"/>
      <c r="G6" s="145" t="s">
        <v>62</v>
      </c>
      <c r="H6" s="98"/>
      <c r="I6" s="98"/>
      <c r="J6" s="145" t="s">
        <v>62</v>
      </c>
      <c r="K6" s="214"/>
      <c r="L6" s="127"/>
      <c r="M6" s="145"/>
      <c r="N6" s="128"/>
      <c r="O6" s="138"/>
      <c r="P6" s="151" t="s">
        <v>62</v>
      </c>
    </row>
    <row r="7" spans="1:16" s="1" customFormat="1" ht="20.100000000000001" customHeight="1">
      <c r="A7" s="108">
        <v>636</v>
      </c>
      <c r="B7" s="99"/>
      <c r="C7" s="93"/>
      <c r="D7" s="146" t="s">
        <v>62</v>
      </c>
      <c r="E7" s="94"/>
      <c r="F7" s="94"/>
      <c r="G7" s="147" t="s">
        <v>62</v>
      </c>
      <c r="H7" s="95"/>
      <c r="I7" s="95"/>
      <c r="J7" s="150" t="s">
        <v>62</v>
      </c>
      <c r="K7" s="213">
        <v>3092559</v>
      </c>
      <c r="L7" s="93">
        <v>2089630</v>
      </c>
      <c r="M7" s="146">
        <f>(L7/K7)*100</f>
        <v>67.569608211193383</v>
      </c>
      <c r="N7" s="96"/>
      <c r="O7" s="139"/>
      <c r="P7" s="152" t="s">
        <v>62</v>
      </c>
    </row>
    <row r="8" spans="1:16" s="1" customFormat="1" ht="20.100000000000001" customHeight="1">
      <c r="A8" s="108">
        <v>636</v>
      </c>
      <c r="B8" s="99"/>
      <c r="C8" s="93"/>
      <c r="D8" s="146" t="s">
        <v>62</v>
      </c>
      <c r="E8" s="94"/>
      <c r="F8" s="94"/>
      <c r="G8" s="147" t="s">
        <v>62</v>
      </c>
      <c r="H8" s="95"/>
      <c r="I8" s="95"/>
      <c r="J8" s="150" t="s">
        <v>62</v>
      </c>
      <c r="K8" s="93"/>
      <c r="L8" s="93"/>
      <c r="M8" s="146"/>
      <c r="N8" s="96"/>
      <c r="O8" s="139"/>
      <c r="P8" s="152" t="s">
        <v>62</v>
      </c>
    </row>
    <row r="9" spans="1:16" s="1" customFormat="1" ht="20.100000000000001" customHeight="1">
      <c r="A9" s="108">
        <v>638</v>
      </c>
      <c r="B9" s="100"/>
      <c r="C9" s="94"/>
      <c r="D9" s="147" t="s">
        <v>62</v>
      </c>
      <c r="E9" s="94"/>
      <c r="F9" s="94"/>
      <c r="G9" s="147" t="s">
        <v>62</v>
      </c>
      <c r="H9" s="94"/>
      <c r="I9" s="94"/>
      <c r="J9" s="147" t="s">
        <v>62</v>
      </c>
      <c r="K9" s="94"/>
      <c r="L9" s="94"/>
      <c r="M9" s="146"/>
      <c r="N9" s="94"/>
      <c r="O9" s="140"/>
      <c r="P9" s="152" t="s">
        <v>62</v>
      </c>
    </row>
    <row r="10" spans="1:16" s="1" customFormat="1" ht="20.100000000000001" customHeight="1">
      <c r="A10" s="108">
        <v>638</v>
      </c>
      <c r="B10" s="100"/>
      <c r="C10" s="94"/>
      <c r="D10" s="147" t="s">
        <v>62</v>
      </c>
      <c r="E10" s="94"/>
      <c r="F10" s="94"/>
      <c r="G10" s="147" t="s">
        <v>62</v>
      </c>
      <c r="H10" s="94"/>
      <c r="I10" s="94"/>
      <c r="J10" s="147" t="s">
        <v>62</v>
      </c>
      <c r="K10" s="94">
        <v>32873</v>
      </c>
      <c r="L10" s="94">
        <v>13471</v>
      </c>
      <c r="M10" s="146">
        <f t="shared" ref="M8:M17" si="0">(L10/K10)*100</f>
        <v>40.978918869589023</v>
      </c>
      <c r="N10" s="94"/>
      <c r="O10" s="140"/>
      <c r="P10" s="152" t="s">
        <v>62</v>
      </c>
    </row>
    <row r="11" spans="1:16" s="1" customFormat="1" ht="20.100000000000001" customHeight="1">
      <c r="A11" s="108">
        <v>641</v>
      </c>
      <c r="B11" s="100"/>
      <c r="C11" s="94"/>
      <c r="D11" s="147" t="s">
        <v>62</v>
      </c>
      <c r="E11" s="94">
        <v>300</v>
      </c>
      <c r="F11" s="212">
        <v>0.44</v>
      </c>
      <c r="G11" s="147">
        <f>(F11/E11)*100</f>
        <v>0.14666666666666667</v>
      </c>
      <c r="H11" s="94"/>
      <c r="I11" s="94"/>
      <c r="J11" s="147" t="s">
        <v>62</v>
      </c>
      <c r="K11" s="94"/>
      <c r="L11" s="94"/>
      <c r="M11" s="146"/>
      <c r="N11" s="94"/>
      <c r="O11" s="140"/>
      <c r="P11" s="152" t="s">
        <v>62</v>
      </c>
    </row>
    <row r="12" spans="1:16" s="1" customFormat="1" ht="20.100000000000001" customHeight="1">
      <c r="A12" s="108">
        <v>652</v>
      </c>
      <c r="B12" s="100"/>
      <c r="C12" s="94"/>
      <c r="D12" s="147" t="s">
        <v>62</v>
      </c>
      <c r="E12" s="94"/>
      <c r="F12" s="94"/>
      <c r="G12" s="147" t="s">
        <v>62</v>
      </c>
      <c r="H12" s="212">
        <v>190000</v>
      </c>
      <c r="I12" s="212">
        <v>119422</v>
      </c>
      <c r="J12" s="147">
        <f>(I12/H12)*100</f>
        <v>62.853684210526318</v>
      </c>
      <c r="K12" s="94"/>
      <c r="L12" s="94"/>
      <c r="M12" s="146"/>
      <c r="N12" s="94"/>
      <c r="O12" s="140"/>
      <c r="P12" s="152" t="s">
        <v>62</v>
      </c>
    </row>
    <row r="13" spans="1:16" s="1" customFormat="1" ht="20.100000000000001" customHeight="1">
      <c r="A13" s="108">
        <v>661</v>
      </c>
      <c r="B13" s="100"/>
      <c r="C13" s="94"/>
      <c r="D13" s="147" t="s">
        <v>62</v>
      </c>
      <c r="E13" s="94">
        <v>4000</v>
      </c>
      <c r="F13" s="212">
        <v>516</v>
      </c>
      <c r="G13" s="147">
        <f>(F13/E13)*100</f>
        <v>12.9</v>
      </c>
      <c r="H13" s="94"/>
      <c r="I13" s="94"/>
      <c r="J13" s="147" t="s">
        <v>62</v>
      </c>
      <c r="K13" s="94"/>
      <c r="L13" s="94"/>
      <c r="M13" s="146"/>
      <c r="N13" s="94"/>
      <c r="O13" s="140"/>
      <c r="P13" s="153" t="s">
        <v>62</v>
      </c>
    </row>
    <row r="14" spans="1:16" s="1" customFormat="1" ht="20.100000000000001" customHeight="1">
      <c r="A14" s="108">
        <v>663</v>
      </c>
      <c r="B14" s="100"/>
      <c r="C14" s="94"/>
      <c r="D14" s="147" t="s">
        <v>62</v>
      </c>
      <c r="E14" s="94"/>
      <c r="F14" s="94"/>
      <c r="G14" s="147" t="s">
        <v>62</v>
      </c>
      <c r="H14" s="94"/>
      <c r="I14" s="94"/>
      <c r="J14" s="147" t="s">
        <v>62</v>
      </c>
      <c r="K14" s="94"/>
      <c r="L14" s="94"/>
      <c r="M14" s="146"/>
      <c r="N14" s="94">
        <v>15000</v>
      </c>
      <c r="O14" s="331">
        <v>2500</v>
      </c>
      <c r="P14" s="152">
        <f>(O14/N14)*100</f>
        <v>16.666666666666664</v>
      </c>
    </row>
    <row r="15" spans="1:16" s="1" customFormat="1" ht="20.100000000000001" customHeight="1">
      <c r="A15" s="108">
        <v>671</v>
      </c>
      <c r="B15" s="100">
        <v>349658</v>
      </c>
      <c r="C15" s="212">
        <v>171284.56</v>
      </c>
      <c r="D15" s="147">
        <f>(C15/B15)*100</f>
        <v>48.986312339486012</v>
      </c>
      <c r="E15" s="94"/>
      <c r="F15" s="94"/>
      <c r="G15" s="147" t="s">
        <v>62</v>
      </c>
      <c r="H15" s="94"/>
      <c r="I15" s="94"/>
      <c r="J15" s="147" t="s">
        <v>62</v>
      </c>
      <c r="K15" s="94"/>
      <c r="L15" s="210"/>
      <c r="M15" s="146"/>
      <c r="N15" s="129"/>
      <c r="O15" s="140"/>
      <c r="P15" s="152" t="s">
        <v>62</v>
      </c>
    </row>
    <row r="16" spans="1:16" s="1" customFormat="1" ht="20.100000000000001" customHeight="1">
      <c r="A16" s="109">
        <v>922</v>
      </c>
      <c r="B16" s="100"/>
      <c r="C16" s="94"/>
      <c r="D16" s="147" t="s">
        <v>62</v>
      </c>
      <c r="E16" s="94"/>
      <c r="F16" s="94"/>
      <c r="G16" s="147"/>
      <c r="H16" s="94"/>
      <c r="I16" s="94"/>
      <c r="J16" s="147" t="s">
        <v>62</v>
      </c>
      <c r="K16" s="94">
        <v>110007</v>
      </c>
      <c r="L16" s="94"/>
      <c r="M16" s="146">
        <f t="shared" si="0"/>
        <v>0</v>
      </c>
      <c r="N16" s="94"/>
      <c r="O16" s="140"/>
      <c r="P16" s="152" t="s">
        <v>62</v>
      </c>
    </row>
    <row r="17" spans="1:16" s="1" customFormat="1" ht="20.100000000000001" customHeight="1" thickBot="1">
      <c r="A17" s="9"/>
      <c r="B17" s="101"/>
      <c r="C17" s="102"/>
      <c r="D17" s="148" t="s">
        <v>62</v>
      </c>
      <c r="E17" s="102"/>
      <c r="F17" s="102"/>
      <c r="G17" s="148" t="s">
        <v>62</v>
      </c>
      <c r="H17" s="102"/>
      <c r="I17" s="102"/>
      <c r="J17" s="148" t="s">
        <v>62</v>
      </c>
      <c r="K17" s="102"/>
      <c r="L17" s="102"/>
      <c r="M17" s="146"/>
      <c r="N17" s="102"/>
      <c r="O17" s="141"/>
      <c r="P17" s="154" t="s">
        <v>62</v>
      </c>
    </row>
    <row r="18" spans="1:16" s="1" customFormat="1" ht="24.95" customHeight="1" thickBot="1">
      <c r="A18" s="91" t="s">
        <v>55</v>
      </c>
      <c r="B18" s="92">
        <f>SUM(B7:B17)</f>
        <v>349658</v>
      </c>
      <c r="C18" s="10">
        <f>SUM(C6:C17)</f>
        <v>171284.56</v>
      </c>
      <c r="D18" s="149">
        <v>0</v>
      </c>
      <c r="E18" s="10">
        <f>SUM(E7:E17)</f>
        <v>4300</v>
      </c>
      <c r="F18" s="10">
        <f>SUM(F6:F17)</f>
        <v>516.44000000000005</v>
      </c>
      <c r="G18" s="149">
        <f>(F18/E18)*100</f>
        <v>12.010232558139537</v>
      </c>
      <c r="H18" s="10">
        <f>SUM(H7:H17)</f>
        <v>190000</v>
      </c>
      <c r="I18" s="10">
        <f>SUM(I6:I17)</f>
        <v>119422</v>
      </c>
      <c r="J18" s="149">
        <f>(I18/H18)*100</f>
        <v>62.853684210526318</v>
      </c>
      <c r="K18" s="10">
        <f>SUM(K6:K17)</f>
        <v>3235439</v>
      </c>
      <c r="L18" s="10">
        <f>SUM(L6:L17)</f>
        <v>2103101</v>
      </c>
      <c r="M18" s="149">
        <f>(L18/K18)*100</f>
        <v>65.002029090951794</v>
      </c>
      <c r="N18" s="10">
        <f>SUM(N7:N17)</f>
        <v>15000</v>
      </c>
      <c r="O18" s="142">
        <f>SUM(O6:O17)</f>
        <v>2500</v>
      </c>
      <c r="P18" s="155">
        <f>(O18/N18)*100</f>
        <v>16.666666666666664</v>
      </c>
    </row>
    <row r="19" spans="1:16" s="1" customFormat="1" ht="39.950000000000003" customHeight="1" thickBot="1">
      <c r="A19" s="144" t="s">
        <v>77</v>
      </c>
      <c r="B19" s="364">
        <v>3834764</v>
      </c>
      <c r="C19" s="365"/>
      <c r="D19" s="365"/>
      <c r="E19" s="365"/>
      <c r="F19" s="365"/>
      <c r="G19" s="365"/>
      <c r="H19" s="365"/>
      <c r="I19" s="365"/>
      <c r="J19" s="365"/>
      <c r="K19" s="365"/>
      <c r="L19" s="365"/>
      <c r="M19" s="365"/>
      <c r="N19" s="365"/>
      <c r="O19" s="365"/>
      <c r="P19" s="366"/>
    </row>
    <row r="20" spans="1:16" s="1" customFormat="1" ht="39.950000000000003" customHeight="1" thickBot="1">
      <c r="A20" s="144" t="s">
        <v>78</v>
      </c>
      <c r="B20" s="364">
        <f>SUM(C18,F18,I18,L18,O18)</f>
        <v>2396824</v>
      </c>
      <c r="C20" s="365"/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365"/>
      <c r="P20" s="366"/>
    </row>
    <row r="21" spans="1:16">
      <c r="A21" s="5"/>
      <c r="B21" s="5"/>
      <c r="C21" s="5"/>
      <c r="D21" s="5"/>
      <c r="E21" s="5"/>
      <c r="F21" s="5"/>
      <c r="G21" s="5"/>
      <c r="H21" s="6"/>
      <c r="I21" s="6"/>
      <c r="J21" s="6"/>
      <c r="K21" s="11"/>
      <c r="L21" s="11"/>
      <c r="M21" s="11"/>
    </row>
    <row r="22" spans="1:16" ht="13.5" customHeight="1">
      <c r="E22" s="15"/>
      <c r="F22" s="15"/>
      <c r="G22" s="15"/>
      <c r="H22" s="17"/>
      <c r="I22" s="17"/>
      <c r="J22" s="17"/>
      <c r="K22" s="18"/>
      <c r="L22" s="18"/>
      <c r="M22" s="18"/>
    </row>
    <row r="23" spans="1:16" ht="13.5" customHeight="1">
      <c r="H23" s="19"/>
      <c r="I23" s="19"/>
      <c r="J23" s="19"/>
      <c r="K23" s="20"/>
      <c r="L23" s="20"/>
      <c r="M23" s="20"/>
    </row>
    <row r="24" spans="1:16" ht="13.5" customHeight="1">
      <c r="H24" s="21"/>
      <c r="I24" s="21"/>
      <c r="J24" s="21"/>
      <c r="K24" s="22"/>
      <c r="L24" s="22"/>
      <c r="M24" s="22"/>
    </row>
    <row r="25" spans="1:16" ht="13.5" customHeight="1">
      <c r="H25" s="13"/>
      <c r="I25" s="13"/>
      <c r="J25" s="13"/>
      <c r="K25" s="14"/>
      <c r="L25" s="14"/>
      <c r="M25" s="14"/>
    </row>
    <row r="26" spans="1:16" ht="28.5" customHeight="1">
      <c r="E26" s="15"/>
      <c r="F26" s="15"/>
      <c r="G26" s="15"/>
      <c r="H26" s="13"/>
      <c r="I26" s="13"/>
      <c r="J26" s="13"/>
      <c r="K26" s="23"/>
      <c r="L26" s="23"/>
      <c r="M26" s="23"/>
    </row>
    <row r="27" spans="1:16" ht="13.5" customHeight="1">
      <c r="E27" s="15"/>
      <c r="F27" s="15"/>
      <c r="G27" s="15"/>
      <c r="H27" s="13"/>
      <c r="I27" s="13"/>
      <c r="J27" s="13"/>
      <c r="K27" s="18"/>
      <c r="L27" s="18"/>
      <c r="M27" s="18"/>
    </row>
    <row r="28" spans="1:16" ht="13.5" customHeight="1">
      <c r="H28" s="13"/>
      <c r="I28" s="13"/>
      <c r="J28" s="13"/>
      <c r="K28" s="14"/>
      <c r="L28" s="14"/>
      <c r="M28" s="14"/>
    </row>
    <row r="29" spans="1:16" ht="13.5" customHeight="1">
      <c r="H29" s="13"/>
      <c r="I29" s="13"/>
      <c r="J29" s="13"/>
      <c r="K29" s="22"/>
      <c r="L29" s="22"/>
      <c r="M29" s="22"/>
    </row>
    <row r="30" spans="1:16" ht="13.5" customHeight="1">
      <c r="H30" s="13"/>
      <c r="I30" s="13"/>
      <c r="J30" s="13"/>
      <c r="K30" s="14"/>
      <c r="L30" s="14"/>
      <c r="M30" s="14"/>
    </row>
    <row r="31" spans="1:16" ht="22.5" customHeight="1">
      <c r="H31" s="13"/>
      <c r="I31" s="13"/>
      <c r="J31" s="13"/>
      <c r="K31" s="24"/>
      <c r="L31" s="24"/>
      <c r="M31" s="24"/>
    </row>
    <row r="32" spans="1:16" ht="13.5" customHeight="1">
      <c r="H32" s="19"/>
      <c r="I32" s="19"/>
      <c r="J32" s="19"/>
      <c r="K32" s="20"/>
      <c r="L32" s="20"/>
      <c r="M32" s="20"/>
    </row>
    <row r="33" spans="1:13" ht="13.5" customHeight="1">
      <c r="B33" s="15"/>
      <c r="C33" s="15"/>
      <c r="D33" s="15"/>
      <c r="H33" s="19"/>
      <c r="I33" s="19"/>
      <c r="J33" s="19"/>
      <c r="K33" s="25"/>
      <c r="L33" s="25"/>
      <c r="M33" s="25"/>
    </row>
    <row r="34" spans="1:13" ht="13.5" customHeight="1">
      <c r="E34" s="15"/>
      <c r="F34" s="15"/>
      <c r="G34" s="15"/>
      <c r="H34" s="19"/>
      <c r="I34" s="19"/>
      <c r="J34" s="19"/>
      <c r="K34" s="26"/>
      <c r="L34" s="26"/>
      <c r="M34" s="26"/>
    </row>
    <row r="35" spans="1:13" ht="13.5" customHeight="1">
      <c r="E35" s="15"/>
      <c r="F35" s="15"/>
      <c r="G35" s="15"/>
      <c r="H35" s="21"/>
      <c r="I35" s="21"/>
      <c r="J35" s="21"/>
      <c r="K35" s="18"/>
      <c r="L35" s="18"/>
      <c r="M35" s="18"/>
    </row>
    <row r="36" spans="1:13" ht="13.5" customHeight="1">
      <c r="H36" s="13"/>
      <c r="I36" s="13"/>
      <c r="J36" s="13"/>
      <c r="K36" s="14"/>
      <c r="L36" s="14"/>
      <c r="M36" s="14"/>
    </row>
    <row r="37" spans="1:13" ht="13.5" customHeight="1">
      <c r="B37" s="15"/>
      <c r="C37" s="15"/>
      <c r="D37" s="15"/>
      <c r="H37" s="13"/>
      <c r="I37" s="13"/>
      <c r="J37" s="13"/>
      <c r="K37" s="16"/>
      <c r="L37" s="16"/>
      <c r="M37" s="16"/>
    </row>
    <row r="38" spans="1:13" ht="13.5" customHeight="1">
      <c r="E38" s="15"/>
      <c r="F38" s="15"/>
      <c r="G38" s="15"/>
      <c r="H38" s="13"/>
      <c r="I38" s="13"/>
      <c r="J38" s="13"/>
      <c r="K38" s="25"/>
      <c r="L38" s="25"/>
      <c r="M38" s="25"/>
    </row>
    <row r="39" spans="1:13" ht="13.5" customHeight="1">
      <c r="E39" s="15"/>
      <c r="F39" s="15"/>
      <c r="G39" s="15"/>
      <c r="H39" s="21"/>
      <c r="I39" s="21"/>
      <c r="J39" s="21"/>
      <c r="K39" s="18"/>
      <c r="L39" s="18"/>
      <c r="M39" s="18"/>
    </row>
    <row r="40" spans="1:13" ht="13.5" customHeight="1">
      <c r="H40" s="19"/>
      <c r="I40" s="19"/>
      <c r="J40" s="19"/>
      <c r="K40" s="14"/>
      <c r="L40" s="14"/>
      <c r="M40" s="14"/>
    </row>
    <row r="41" spans="1:13" ht="13.5" customHeight="1">
      <c r="E41" s="15"/>
      <c r="F41" s="15"/>
      <c r="G41" s="15"/>
      <c r="H41" s="19"/>
      <c r="I41" s="19"/>
      <c r="J41" s="19"/>
      <c r="K41" s="25"/>
      <c r="L41" s="25"/>
      <c r="M41" s="25"/>
    </row>
    <row r="42" spans="1:13" ht="22.5" customHeight="1">
      <c r="H42" s="21"/>
      <c r="I42" s="21"/>
      <c r="J42" s="21"/>
      <c r="K42" s="24"/>
      <c r="L42" s="24"/>
      <c r="M42" s="24"/>
    </row>
    <row r="43" spans="1:13" ht="13.5" customHeight="1">
      <c r="H43" s="13"/>
      <c r="I43" s="13"/>
      <c r="J43" s="13"/>
      <c r="K43" s="14"/>
      <c r="L43" s="14"/>
      <c r="M43" s="14"/>
    </row>
    <row r="44" spans="1:13" ht="13.5" customHeight="1">
      <c r="H44" s="21"/>
      <c r="I44" s="21"/>
      <c r="J44" s="21"/>
      <c r="K44" s="18"/>
      <c r="L44" s="18"/>
      <c r="M44" s="18"/>
    </row>
    <row r="45" spans="1:13" ht="13.5" customHeight="1">
      <c r="H45" s="13"/>
      <c r="I45" s="13"/>
      <c r="J45" s="13"/>
      <c r="K45" s="14"/>
      <c r="L45" s="14"/>
      <c r="M45" s="14"/>
    </row>
    <row r="46" spans="1:13" ht="13.5" customHeight="1">
      <c r="H46" s="13"/>
      <c r="I46" s="13"/>
      <c r="J46" s="13"/>
      <c r="K46" s="14"/>
      <c r="L46" s="14"/>
      <c r="M46" s="14"/>
    </row>
    <row r="47" spans="1:13" ht="13.5" customHeight="1">
      <c r="A47" s="15"/>
      <c r="H47" s="27"/>
      <c r="I47" s="27"/>
      <c r="J47" s="27"/>
      <c r="K47" s="25"/>
      <c r="L47" s="25"/>
      <c r="M47" s="25"/>
    </row>
    <row r="48" spans="1:13" ht="13.5" customHeight="1">
      <c r="B48" s="15"/>
      <c r="C48" s="15"/>
      <c r="D48" s="15"/>
      <c r="E48" s="15"/>
      <c r="F48" s="15"/>
      <c r="G48" s="15"/>
      <c r="H48" s="28"/>
      <c r="I48" s="28"/>
      <c r="J48" s="28"/>
      <c r="K48" s="25"/>
      <c r="L48" s="25"/>
      <c r="M48" s="25"/>
    </row>
    <row r="49" spans="2:13" ht="13.5" customHeight="1">
      <c r="B49" s="15"/>
      <c r="C49" s="15"/>
      <c r="D49" s="15"/>
      <c r="E49" s="15"/>
      <c r="F49" s="15"/>
      <c r="G49" s="15"/>
      <c r="H49" s="28"/>
      <c r="I49" s="28"/>
      <c r="J49" s="28"/>
      <c r="K49" s="16"/>
      <c r="L49" s="16"/>
      <c r="M49" s="16"/>
    </row>
    <row r="50" spans="2:13" ht="13.5" customHeight="1">
      <c r="B50" s="15"/>
      <c r="C50" s="15"/>
      <c r="D50" s="15"/>
      <c r="E50" s="15"/>
      <c r="F50" s="15"/>
      <c r="G50" s="15"/>
      <c r="H50" s="21"/>
      <c r="I50" s="21"/>
      <c r="J50" s="21"/>
      <c r="K50" s="22"/>
      <c r="L50" s="22"/>
      <c r="M50" s="22"/>
    </row>
    <row r="51" spans="2:13">
      <c r="H51" s="13"/>
      <c r="I51" s="13"/>
      <c r="J51" s="13"/>
      <c r="K51" s="14"/>
      <c r="L51" s="14"/>
      <c r="M51" s="14"/>
    </row>
    <row r="52" spans="2:13">
      <c r="B52" s="15"/>
      <c r="C52" s="15"/>
      <c r="D52" s="15"/>
      <c r="H52" s="13"/>
      <c r="I52" s="13"/>
      <c r="J52" s="13"/>
      <c r="K52" s="25"/>
      <c r="L52" s="25"/>
      <c r="M52" s="25"/>
    </row>
    <row r="53" spans="2:13">
      <c r="E53" s="15"/>
      <c r="F53" s="15"/>
      <c r="G53" s="15"/>
      <c r="H53" s="13"/>
      <c r="I53" s="13"/>
      <c r="J53" s="13"/>
      <c r="K53" s="16"/>
      <c r="L53" s="16"/>
      <c r="M53" s="16"/>
    </row>
    <row r="54" spans="2:13">
      <c r="E54" s="15"/>
      <c r="F54" s="15"/>
      <c r="G54" s="15"/>
      <c r="H54" s="21"/>
      <c r="I54" s="21"/>
      <c r="J54" s="21"/>
      <c r="K54" s="18"/>
      <c r="L54" s="18"/>
      <c r="M54" s="18"/>
    </row>
    <row r="55" spans="2:13">
      <c r="H55" s="13"/>
      <c r="I55" s="13"/>
      <c r="J55" s="13"/>
      <c r="K55" s="14"/>
      <c r="L55" s="14"/>
      <c r="M55" s="14"/>
    </row>
    <row r="56" spans="2:13">
      <c r="H56" s="13"/>
      <c r="I56" s="13"/>
      <c r="J56" s="13"/>
      <c r="K56" s="14"/>
      <c r="L56" s="14"/>
      <c r="M56" s="14"/>
    </row>
    <row r="57" spans="2:13">
      <c r="H57" s="29"/>
      <c r="I57" s="29"/>
      <c r="J57" s="29"/>
      <c r="K57" s="30"/>
      <c r="L57" s="30"/>
      <c r="M57" s="30"/>
    </row>
    <row r="58" spans="2:13">
      <c r="H58" s="13"/>
      <c r="I58" s="13"/>
      <c r="J58" s="13"/>
      <c r="K58" s="14"/>
      <c r="L58" s="14"/>
      <c r="M58" s="14"/>
    </row>
    <row r="59" spans="2:13">
      <c r="H59" s="13"/>
      <c r="I59" s="13"/>
      <c r="J59" s="13"/>
      <c r="K59" s="14"/>
      <c r="L59" s="14"/>
      <c r="M59" s="14"/>
    </row>
    <row r="60" spans="2:13">
      <c r="H60" s="13"/>
      <c r="I60" s="13"/>
      <c r="J60" s="13"/>
      <c r="K60" s="14"/>
      <c r="L60" s="14"/>
      <c r="M60" s="14"/>
    </row>
    <row r="61" spans="2:13">
      <c r="H61" s="21"/>
      <c r="I61" s="21"/>
      <c r="J61" s="21"/>
      <c r="K61" s="18"/>
      <c r="L61" s="18"/>
      <c r="M61" s="18"/>
    </row>
    <row r="62" spans="2:13">
      <c r="H62" s="13"/>
      <c r="I62" s="13"/>
      <c r="J62" s="13"/>
      <c r="K62" s="14"/>
      <c r="L62" s="14"/>
      <c r="M62" s="14"/>
    </row>
    <row r="63" spans="2:13">
      <c r="H63" s="21"/>
      <c r="I63" s="21"/>
      <c r="J63" s="21"/>
      <c r="K63" s="18"/>
      <c r="L63" s="18"/>
      <c r="M63" s="18"/>
    </row>
    <row r="64" spans="2:13">
      <c r="H64" s="13"/>
      <c r="I64" s="13"/>
      <c r="J64" s="13"/>
      <c r="K64" s="14"/>
      <c r="L64" s="14"/>
      <c r="M64" s="14"/>
    </row>
    <row r="65" spans="1:13">
      <c r="H65" s="13"/>
      <c r="I65" s="13"/>
      <c r="J65" s="13"/>
      <c r="K65" s="14"/>
      <c r="L65" s="14"/>
      <c r="M65" s="14"/>
    </row>
    <row r="66" spans="1:13">
      <c r="H66" s="13"/>
      <c r="I66" s="13"/>
      <c r="J66" s="13"/>
      <c r="K66" s="14"/>
      <c r="L66" s="14"/>
      <c r="M66" s="14"/>
    </row>
    <row r="67" spans="1:13">
      <c r="H67" s="13"/>
      <c r="I67" s="13"/>
      <c r="J67" s="13"/>
      <c r="K67" s="14"/>
      <c r="L67" s="14"/>
      <c r="M67" s="14"/>
    </row>
    <row r="68" spans="1:13" ht="28.5" customHeight="1">
      <c r="A68" s="31"/>
      <c r="B68" s="31"/>
      <c r="C68" s="31"/>
      <c r="D68" s="31"/>
      <c r="E68" s="31"/>
      <c r="F68" s="31"/>
      <c r="G68" s="31"/>
      <c r="H68" s="32"/>
      <c r="I68" s="32"/>
      <c r="J68" s="32"/>
      <c r="K68" s="33"/>
      <c r="L68" s="89"/>
      <c r="M68" s="89"/>
    </row>
    <row r="69" spans="1:13">
      <c r="E69" s="15"/>
      <c r="F69" s="15"/>
      <c r="G69" s="15"/>
      <c r="H69" s="13"/>
      <c r="I69" s="13"/>
      <c r="J69" s="13"/>
      <c r="K69" s="16"/>
      <c r="L69" s="16"/>
      <c r="M69" s="16"/>
    </row>
    <row r="70" spans="1:13">
      <c r="H70" s="34"/>
      <c r="I70" s="34"/>
      <c r="J70" s="34"/>
      <c r="K70" s="35"/>
      <c r="L70" s="35"/>
      <c r="M70" s="35"/>
    </row>
    <row r="71" spans="1:13">
      <c r="H71" s="13"/>
      <c r="I71" s="13"/>
      <c r="J71" s="13"/>
      <c r="K71" s="14"/>
      <c r="L71" s="14"/>
      <c r="M71" s="14"/>
    </row>
    <row r="72" spans="1:13">
      <c r="H72" s="29"/>
      <c r="I72" s="29"/>
      <c r="J72" s="29"/>
      <c r="K72" s="30"/>
      <c r="L72" s="30"/>
      <c r="M72" s="30"/>
    </row>
    <row r="73" spans="1:13">
      <c r="H73" s="29"/>
      <c r="I73" s="29"/>
      <c r="J73" s="29"/>
      <c r="K73" s="30"/>
      <c r="L73" s="30"/>
      <c r="M73" s="30"/>
    </row>
    <row r="74" spans="1:13">
      <c r="H74" s="13"/>
      <c r="I74" s="13"/>
      <c r="J74" s="13"/>
      <c r="K74" s="14"/>
      <c r="L74" s="14"/>
      <c r="M74" s="14"/>
    </row>
    <row r="75" spans="1:13">
      <c r="H75" s="21"/>
      <c r="I75" s="21"/>
      <c r="J75" s="21"/>
      <c r="K75" s="18"/>
      <c r="L75" s="18"/>
      <c r="M75" s="18"/>
    </row>
    <row r="76" spans="1:13">
      <c r="H76" s="13"/>
      <c r="I76" s="13"/>
      <c r="J76" s="13"/>
      <c r="K76" s="14"/>
      <c r="L76" s="14"/>
      <c r="M76" s="14"/>
    </row>
    <row r="77" spans="1:13">
      <c r="H77" s="13"/>
      <c r="I77" s="13"/>
      <c r="J77" s="13"/>
      <c r="K77" s="14"/>
      <c r="L77" s="14"/>
      <c r="M77" s="14"/>
    </row>
    <row r="78" spans="1:13">
      <c r="H78" s="21"/>
      <c r="I78" s="21"/>
      <c r="J78" s="21"/>
      <c r="K78" s="18"/>
      <c r="L78" s="18"/>
      <c r="M78" s="18"/>
    </row>
    <row r="79" spans="1:13">
      <c r="H79" s="13"/>
      <c r="I79" s="13"/>
      <c r="J79" s="13"/>
      <c r="K79" s="14"/>
      <c r="L79" s="14"/>
      <c r="M79" s="14"/>
    </row>
    <row r="80" spans="1:13">
      <c r="H80" s="29"/>
      <c r="I80" s="29"/>
      <c r="J80" s="29"/>
      <c r="K80" s="30"/>
      <c r="L80" s="30"/>
      <c r="M80" s="30"/>
    </row>
    <row r="81" spans="2:13">
      <c r="H81" s="21"/>
      <c r="I81" s="21"/>
      <c r="J81" s="21"/>
      <c r="K81" s="35"/>
      <c r="L81" s="35"/>
      <c r="M81" s="35"/>
    </row>
    <row r="82" spans="2:13">
      <c r="H82" s="19"/>
      <c r="I82" s="19"/>
      <c r="J82" s="19"/>
      <c r="K82" s="30"/>
      <c r="L82" s="30"/>
      <c r="M82" s="30"/>
    </row>
    <row r="83" spans="2:13">
      <c r="H83" s="21"/>
      <c r="I83" s="21"/>
      <c r="J83" s="21"/>
      <c r="K83" s="18"/>
      <c r="L83" s="18"/>
      <c r="M83" s="18"/>
    </row>
    <row r="84" spans="2:13">
      <c r="H84" s="13"/>
      <c r="I84" s="13"/>
      <c r="J84" s="13"/>
      <c r="K84" s="14"/>
      <c r="L84" s="14"/>
      <c r="M84" s="14"/>
    </row>
    <row r="85" spans="2:13">
      <c r="E85" s="15"/>
      <c r="F85" s="15"/>
      <c r="G85" s="15"/>
      <c r="H85" s="13"/>
      <c r="I85" s="13"/>
      <c r="J85" s="13"/>
      <c r="K85" s="16"/>
      <c r="L85" s="16"/>
      <c r="M85" s="16"/>
    </row>
    <row r="86" spans="2:13">
      <c r="H86" s="19"/>
      <c r="I86" s="19"/>
      <c r="J86" s="19"/>
      <c r="K86" s="18"/>
      <c r="L86" s="18"/>
      <c r="M86" s="18"/>
    </row>
    <row r="87" spans="2:13">
      <c r="H87" s="19"/>
      <c r="I87" s="19"/>
      <c r="J87" s="19"/>
      <c r="K87" s="30"/>
      <c r="L87" s="30"/>
      <c r="M87" s="30"/>
    </row>
    <row r="88" spans="2:13">
      <c r="E88" s="15"/>
      <c r="F88" s="15"/>
      <c r="G88" s="15"/>
      <c r="H88" s="19"/>
      <c r="I88" s="19"/>
      <c r="J88" s="19"/>
      <c r="K88" s="36"/>
      <c r="L88" s="36"/>
      <c r="M88" s="36"/>
    </row>
    <row r="89" spans="2:13">
      <c r="E89" s="15"/>
      <c r="F89" s="15"/>
      <c r="G89" s="15"/>
      <c r="H89" s="21"/>
      <c r="I89" s="21"/>
      <c r="J89" s="21"/>
      <c r="K89" s="22"/>
      <c r="L89" s="22"/>
      <c r="M89" s="22"/>
    </row>
    <row r="90" spans="2:13">
      <c r="H90" s="13"/>
      <c r="I90" s="13"/>
      <c r="J90" s="13"/>
      <c r="K90" s="14"/>
      <c r="L90" s="14"/>
      <c r="M90" s="14"/>
    </row>
    <row r="91" spans="2:13">
      <c r="H91" s="34"/>
      <c r="I91" s="34"/>
      <c r="J91" s="34"/>
      <c r="K91" s="37"/>
      <c r="L91" s="37"/>
      <c r="M91" s="37"/>
    </row>
    <row r="92" spans="2:13" ht="11.25" customHeight="1">
      <c r="H92" s="29"/>
      <c r="I92" s="29"/>
      <c r="J92" s="29"/>
      <c r="K92" s="30"/>
      <c r="L92" s="30"/>
      <c r="M92" s="30"/>
    </row>
    <row r="93" spans="2:13" ht="24" customHeight="1">
      <c r="B93" s="15"/>
      <c r="C93" s="15"/>
      <c r="D93" s="15"/>
      <c r="H93" s="29"/>
      <c r="I93" s="29"/>
      <c r="J93" s="29"/>
      <c r="K93" s="38"/>
      <c r="L93" s="38"/>
      <c r="M93" s="38"/>
    </row>
    <row r="94" spans="2:13" ht="15" customHeight="1">
      <c r="E94" s="15"/>
      <c r="F94" s="15"/>
      <c r="G94" s="15"/>
      <c r="H94" s="29"/>
      <c r="I94" s="29"/>
      <c r="J94" s="29"/>
      <c r="K94" s="38"/>
      <c r="L94" s="38"/>
      <c r="M94" s="38"/>
    </row>
    <row r="95" spans="2:13" ht="11.25" customHeight="1">
      <c r="H95" s="34"/>
      <c r="I95" s="34"/>
      <c r="J95" s="34"/>
      <c r="K95" s="35"/>
      <c r="L95" s="35"/>
      <c r="M95" s="35"/>
    </row>
    <row r="96" spans="2:13">
      <c r="H96" s="29"/>
      <c r="I96" s="29"/>
      <c r="J96" s="29"/>
      <c r="K96" s="30"/>
      <c r="L96" s="30"/>
      <c r="M96" s="30"/>
    </row>
    <row r="97" spans="1:13" ht="13.5" customHeight="1">
      <c r="B97" s="15"/>
      <c r="C97" s="15"/>
      <c r="D97" s="15"/>
      <c r="H97" s="29"/>
      <c r="I97" s="29"/>
      <c r="J97" s="29"/>
      <c r="K97" s="39"/>
      <c r="L97" s="39"/>
      <c r="M97" s="39"/>
    </row>
    <row r="98" spans="1:13" ht="12.75" customHeight="1">
      <c r="E98" s="15"/>
      <c r="F98" s="15"/>
      <c r="G98" s="15"/>
      <c r="H98" s="29"/>
      <c r="I98" s="29"/>
      <c r="J98" s="29"/>
      <c r="K98" s="16"/>
      <c r="L98" s="16"/>
      <c r="M98" s="16"/>
    </row>
    <row r="99" spans="1:13" ht="12.75" customHeight="1">
      <c r="E99" s="15"/>
      <c r="F99" s="15"/>
      <c r="G99" s="15"/>
      <c r="H99" s="21"/>
      <c r="I99" s="21"/>
      <c r="J99" s="21"/>
      <c r="K99" s="22"/>
      <c r="L99" s="22"/>
      <c r="M99" s="22"/>
    </row>
    <row r="100" spans="1:13">
      <c r="H100" s="13"/>
      <c r="I100" s="13"/>
      <c r="J100" s="13"/>
      <c r="K100" s="14"/>
      <c r="L100" s="14"/>
      <c r="M100" s="14"/>
    </row>
    <row r="101" spans="1:13">
      <c r="E101" s="15"/>
      <c r="F101" s="15"/>
      <c r="G101" s="15"/>
      <c r="H101" s="13"/>
      <c r="I101" s="13"/>
      <c r="J101" s="13"/>
      <c r="K101" s="36"/>
      <c r="L101" s="36"/>
      <c r="M101" s="36"/>
    </row>
    <row r="102" spans="1:13">
      <c r="H102" s="34"/>
      <c r="I102" s="34"/>
      <c r="J102" s="34"/>
      <c r="K102" s="35"/>
      <c r="L102" s="35"/>
      <c r="M102" s="35"/>
    </row>
    <row r="103" spans="1:13">
      <c r="H103" s="29"/>
      <c r="I103" s="29"/>
      <c r="J103" s="29"/>
      <c r="K103" s="30"/>
      <c r="L103" s="30"/>
      <c r="M103" s="30"/>
    </row>
    <row r="104" spans="1:13">
      <c r="H104" s="13"/>
      <c r="I104" s="13"/>
      <c r="J104" s="13"/>
      <c r="K104" s="14"/>
      <c r="L104" s="14"/>
      <c r="M104" s="14"/>
    </row>
    <row r="105" spans="1:13" ht="19.5" customHeight="1">
      <c r="A105" s="40"/>
      <c r="B105" s="5"/>
      <c r="C105" s="5"/>
      <c r="D105" s="5"/>
      <c r="E105" s="5"/>
      <c r="F105" s="5"/>
      <c r="G105" s="5"/>
      <c r="H105" s="5"/>
      <c r="I105" s="5"/>
      <c r="J105" s="5"/>
      <c r="K105" s="25"/>
      <c r="L105" s="25"/>
      <c r="M105" s="25"/>
    </row>
    <row r="106" spans="1:13" ht="15" customHeight="1">
      <c r="A106" s="15"/>
      <c r="H106" s="27"/>
      <c r="I106" s="27"/>
      <c r="J106" s="27"/>
      <c r="K106" s="25"/>
      <c r="L106" s="25"/>
      <c r="M106" s="25"/>
    </row>
    <row r="107" spans="1:13">
      <c r="A107" s="15"/>
      <c r="B107" s="15"/>
      <c r="C107" s="15"/>
      <c r="D107" s="15"/>
      <c r="H107" s="27"/>
      <c r="I107" s="27"/>
      <c r="J107" s="27"/>
      <c r="K107" s="16"/>
      <c r="L107" s="16"/>
      <c r="M107" s="16"/>
    </row>
    <row r="108" spans="1:13">
      <c r="E108" s="15"/>
      <c r="F108" s="15"/>
      <c r="G108" s="15"/>
      <c r="H108" s="13"/>
      <c r="I108" s="13"/>
      <c r="J108" s="13"/>
      <c r="K108" s="25"/>
      <c r="L108" s="25"/>
      <c r="M108" s="25"/>
    </row>
    <row r="109" spans="1:13">
      <c r="H109" s="17"/>
      <c r="I109" s="17"/>
      <c r="J109" s="17"/>
      <c r="K109" s="18"/>
      <c r="L109" s="18"/>
      <c r="M109" s="18"/>
    </row>
    <row r="110" spans="1:13">
      <c r="B110" s="15"/>
      <c r="C110" s="15"/>
      <c r="D110" s="15"/>
      <c r="H110" s="13"/>
      <c r="I110" s="13"/>
      <c r="J110" s="13"/>
      <c r="K110" s="16"/>
      <c r="L110" s="16"/>
      <c r="M110" s="16"/>
    </row>
    <row r="111" spans="1:13">
      <c r="E111" s="15"/>
      <c r="F111" s="15"/>
      <c r="G111" s="15"/>
      <c r="H111" s="13"/>
      <c r="I111" s="13"/>
      <c r="J111" s="13"/>
      <c r="K111" s="16"/>
      <c r="L111" s="16"/>
      <c r="M111" s="16"/>
    </row>
    <row r="112" spans="1:13">
      <c r="H112" s="21"/>
      <c r="I112" s="21"/>
      <c r="J112" s="21"/>
      <c r="K112" s="22"/>
      <c r="L112" s="22"/>
      <c r="M112" s="22"/>
    </row>
    <row r="113" spans="1:13" ht="22.5" customHeight="1">
      <c r="E113" s="15"/>
      <c r="F113" s="15"/>
      <c r="G113" s="15"/>
      <c r="H113" s="13"/>
      <c r="I113" s="13"/>
      <c r="J113" s="13"/>
      <c r="K113" s="23"/>
      <c r="L113" s="23"/>
      <c r="M113" s="23"/>
    </row>
    <row r="114" spans="1:13">
      <c r="H114" s="13"/>
      <c r="I114" s="13"/>
      <c r="J114" s="13"/>
      <c r="K114" s="22"/>
      <c r="L114" s="22"/>
      <c r="M114" s="22"/>
    </row>
    <row r="115" spans="1:13">
      <c r="B115" s="15"/>
      <c r="C115" s="15"/>
      <c r="D115" s="15"/>
      <c r="H115" s="19"/>
      <c r="I115" s="19"/>
      <c r="J115" s="19"/>
      <c r="K115" s="25"/>
      <c r="L115" s="25"/>
      <c r="M115" s="25"/>
    </row>
    <row r="116" spans="1:13">
      <c r="E116" s="15"/>
      <c r="F116" s="15"/>
      <c r="G116" s="15"/>
      <c r="H116" s="19"/>
      <c r="I116" s="19"/>
      <c r="J116" s="19"/>
      <c r="K116" s="26"/>
      <c r="L116" s="26"/>
      <c r="M116" s="26"/>
    </row>
    <row r="117" spans="1:13">
      <c r="H117" s="21"/>
      <c r="I117" s="21"/>
      <c r="J117" s="21"/>
      <c r="K117" s="18"/>
      <c r="L117" s="18"/>
      <c r="M117" s="18"/>
    </row>
    <row r="118" spans="1:13" ht="13.5" customHeight="1">
      <c r="A118" s="15"/>
      <c r="H118" s="27"/>
      <c r="I118" s="27"/>
      <c r="J118" s="27"/>
      <c r="K118" s="25"/>
      <c r="L118" s="25"/>
      <c r="M118" s="25"/>
    </row>
    <row r="119" spans="1:13" ht="13.5" customHeight="1">
      <c r="B119" s="15"/>
      <c r="C119" s="15"/>
      <c r="D119" s="15"/>
      <c r="H119" s="13"/>
      <c r="I119" s="13"/>
      <c r="J119" s="13"/>
      <c r="K119" s="25"/>
      <c r="L119" s="25"/>
      <c r="M119" s="25"/>
    </row>
    <row r="120" spans="1:13" ht="13.5" customHeight="1">
      <c r="E120" s="15"/>
      <c r="F120" s="15"/>
      <c r="G120" s="15"/>
      <c r="H120" s="13"/>
      <c r="I120" s="13"/>
      <c r="J120" s="13"/>
      <c r="K120" s="16"/>
      <c r="L120" s="16"/>
      <c r="M120" s="16"/>
    </row>
    <row r="121" spans="1:13">
      <c r="E121" s="15"/>
      <c r="F121" s="15"/>
      <c r="G121" s="15"/>
      <c r="H121" s="21"/>
      <c r="I121" s="21"/>
      <c r="J121" s="21"/>
      <c r="K121" s="18"/>
      <c r="L121" s="18"/>
      <c r="M121" s="18"/>
    </row>
    <row r="122" spans="1:13">
      <c r="E122" s="15"/>
      <c r="F122" s="15"/>
      <c r="G122" s="15"/>
      <c r="H122" s="13"/>
      <c r="I122" s="13"/>
      <c r="J122" s="13"/>
      <c r="K122" s="16"/>
      <c r="L122" s="16"/>
      <c r="M122" s="16"/>
    </row>
    <row r="123" spans="1:13">
      <c r="H123" s="34"/>
      <c r="I123" s="34"/>
      <c r="J123" s="34"/>
      <c r="K123" s="35"/>
      <c r="L123" s="35"/>
      <c r="M123" s="35"/>
    </row>
    <row r="124" spans="1:13">
      <c r="E124" s="15"/>
      <c r="F124" s="15"/>
      <c r="G124" s="15"/>
      <c r="H124" s="19"/>
      <c r="I124" s="19"/>
      <c r="J124" s="19"/>
      <c r="K124" s="36"/>
      <c r="L124" s="36"/>
      <c r="M124" s="36"/>
    </row>
    <row r="125" spans="1:13">
      <c r="E125" s="15"/>
      <c r="F125" s="15"/>
      <c r="G125" s="15"/>
      <c r="H125" s="21"/>
      <c r="I125" s="21"/>
      <c r="J125" s="21"/>
      <c r="K125" s="22"/>
      <c r="L125" s="22"/>
      <c r="M125" s="22"/>
    </row>
    <row r="126" spans="1:13">
      <c r="H126" s="34"/>
      <c r="I126" s="34"/>
      <c r="J126" s="34"/>
      <c r="K126" s="41"/>
      <c r="L126" s="41"/>
      <c r="M126" s="41"/>
    </row>
    <row r="127" spans="1:13">
      <c r="B127" s="15"/>
      <c r="C127" s="15"/>
      <c r="D127" s="15"/>
      <c r="H127" s="29"/>
      <c r="I127" s="29"/>
      <c r="J127" s="29"/>
      <c r="K127" s="39"/>
      <c r="L127" s="39"/>
      <c r="M127" s="39"/>
    </row>
    <row r="128" spans="1:13">
      <c r="E128" s="15"/>
      <c r="F128" s="15"/>
      <c r="G128" s="15"/>
      <c r="H128" s="29"/>
      <c r="I128" s="29"/>
      <c r="J128" s="29"/>
      <c r="K128" s="16"/>
      <c r="L128" s="16"/>
      <c r="M128" s="16"/>
    </row>
    <row r="129" spans="1:13">
      <c r="E129" s="15"/>
      <c r="F129" s="15"/>
      <c r="G129" s="15"/>
      <c r="H129" s="21"/>
      <c r="I129" s="21"/>
      <c r="J129" s="21"/>
      <c r="K129" s="22"/>
      <c r="L129" s="22"/>
      <c r="M129" s="22"/>
    </row>
    <row r="130" spans="1:13">
      <c r="E130" s="15"/>
      <c r="F130" s="15"/>
      <c r="G130" s="15"/>
      <c r="H130" s="21"/>
      <c r="I130" s="21"/>
      <c r="J130" s="21"/>
      <c r="K130" s="22"/>
      <c r="L130" s="22"/>
      <c r="M130" s="22"/>
    </row>
    <row r="131" spans="1:13">
      <c r="H131" s="13"/>
      <c r="I131" s="13"/>
      <c r="J131" s="13"/>
      <c r="K131" s="14"/>
      <c r="L131" s="14"/>
      <c r="M131" s="14"/>
    </row>
    <row r="132" spans="1:13" s="42" customFormat="1" ht="18" customHeight="1">
      <c r="A132" s="367"/>
      <c r="B132" s="368"/>
      <c r="C132" s="368"/>
      <c r="D132" s="368"/>
      <c r="E132" s="368"/>
      <c r="F132" s="368"/>
      <c r="G132" s="368"/>
      <c r="H132" s="368"/>
      <c r="I132" s="368"/>
      <c r="J132" s="368"/>
      <c r="K132" s="368"/>
      <c r="L132" s="49"/>
      <c r="M132" s="49"/>
    </row>
    <row r="133" spans="1:13" ht="28.5" customHeight="1">
      <c r="A133" s="31"/>
      <c r="B133" s="31"/>
      <c r="C133" s="31"/>
      <c r="D133" s="31"/>
      <c r="E133" s="31"/>
      <c r="F133" s="31"/>
      <c r="G133" s="31"/>
      <c r="H133" s="32"/>
      <c r="I133" s="32"/>
      <c r="J133" s="32"/>
      <c r="K133" s="33"/>
      <c r="L133" s="89"/>
      <c r="M133" s="89"/>
    </row>
    <row r="135" spans="1:13" ht="15.75">
      <c r="A135" s="44"/>
      <c r="B135" s="15"/>
      <c r="C135" s="15"/>
      <c r="D135" s="15"/>
      <c r="E135" s="15"/>
      <c r="F135" s="15"/>
      <c r="G135" s="15"/>
      <c r="H135" s="45"/>
      <c r="I135" s="45"/>
      <c r="J135" s="45"/>
      <c r="K135" s="4"/>
      <c r="L135" s="4"/>
      <c r="M135" s="4"/>
    </row>
    <row r="136" spans="1:13">
      <c r="A136" s="15"/>
      <c r="B136" s="15"/>
      <c r="C136" s="15"/>
      <c r="D136" s="15"/>
      <c r="E136" s="15"/>
      <c r="F136" s="15"/>
      <c r="G136" s="15"/>
      <c r="H136" s="45"/>
      <c r="I136" s="45"/>
      <c r="J136" s="45"/>
      <c r="K136" s="4"/>
      <c r="L136" s="4"/>
      <c r="M136" s="4"/>
    </row>
    <row r="137" spans="1:13" ht="17.25" customHeight="1">
      <c r="A137" s="15"/>
      <c r="B137" s="15"/>
      <c r="C137" s="15"/>
      <c r="D137" s="15"/>
      <c r="E137" s="15"/>
      <c r="F137" s="15"/>
      <c r="G137" s="15"/>
      <c r="H137" s="45"/>
      <c r="I137" s="45"/>
      <c r="J137" s="45"/>
      <c r="K137" s="4"/>
      <c r="L137" s="4"/>
      <c r="M137" s="4"/>
    </row>
    <row r="138" spans="1:13" ht="13.5" customHeight="1">
      <c r="A138" s="15"/>
      <c r="B138" s="15"/>
      <c r="C138" s="15"/>
      <c r="D138" s="15"/>
      <c r="E138" s="15"/>
      <c r="F138" s="15"/>
      <c r="G138" s="15"/>
      <c r="H138" s="45"/>
      <c r="I138" s="45"/>
      <c r="J138" s="45"/>
      <c r="K138" s="4"/>
      <c r="L138" s="4"/>
      <c r="M138" s="4"/>
    </row>
    <row r="139" spans="1:13">
      <c r="A139" s="15"/>
      <c r="B139" s="15"/>
      <c r="C139" s="15"/>
      <c r="D139" s="15"/>
      <c r="E139" s="15"/>
      <c r="F139" s="15"/>
      <c r="G139" s="15"/>
      <c r="H139" s="45"/>
      <c r="I139" s="45"/>
      <c r="J139" s="45"/>
      <c r="K139" s="4"/>
      <c r="L139" s="4"/>
      <c r="M139" s="4"/>
    </row>
    <row r="140" spans="1:13">
      <c r="A140" s="15"/>
      <c r="B140" s="15"/>
      <c r="C140" s="15"/>
      <c r="D140" s="15"/>
      <c r="E140" s="15"/>
      <c r="F140" s="15"/>
      <c r="G140" s="15"/>
    </row>
    <row r="141" spans="1:13">
      <c r="A141" s="15"/>
      <c r="B141" s="15"/>
      <c r="C141" s="15"/>
      <c r="D141" s="15"/>
      <c r="E141" s="15"/>
      <c r="F141" s="15"/>
      <c r="G141" s="15"/>
      <c r="H141" s="45"/>
      <c r="I141" s="45"/>
      <c r="J141" s="45"/>
      <c r="K141" s="4"/>
      <c r="L141" s="4"/>
      <c r="M141" s="4"/>
    </row>
    <row r="142" spans="1:13">
      <c r="A142" s="15"/>
      <c r="B142" s="15"/>
      <c r="C142" s="15"/>
      <c r="D142" s="15"/>
      <c r="E142" s="15"/>
      <c r="F142" s="15"/>
      <c r="G142" s="15"/>
      <c r="H142" s="45"/>
      <c r="I142" s="45"/>
      <c r="J142" s="45"/>
      <c r="K142" s="46"/>
      <c r="L142" s="46"/>
      <c r="M142" s="46"/>
    </row>
    <row r="143" spans="1:13">
      <c r="A143" s="15"/>
      <c r="B143" s="15"/>
      <c r="C143" s="15"/>
      <c r="D143" s="15"/>
      <c r="E143" s="15"/>
      <c r="F143" s="15"/>
      <c r="G143" s="15"/>
      <c r="H143" s="45"/>
      <c r="I143" s="45"/>
      <c r="J143" s="45"/>
      <c r="K143" s="4"/>
      <c r="L143" s="4"/>
      <c r="M143" s="4"/>
    </row>
    <row r="144" spans="1:13" ht="22.5" customHeight="1">
      <c r="A144" s="15"/>
      <c r="B144" s="15"/>
      <c r="C144" s="15"/>
      <c r="D144" s="15"/>
      <c r="E144" s="15"/>
      <c r="F144" s="15"/>
      <c r="G144" s="15"/>
      <c r="H144" s="45"/>
      <c r="I144" s="45"/>
      <c r="J144" s="45"/>
      <c r="K144" s="23"/>
      <c r="L144" s="23"/>
      <c r="M144" s="23"/>
    </row>
    <row r="145" spans="8:13" ht="22.5" customHeight="1">
      <c r="H145" s="21"/>
      <c r="I145" s="21"/>
      <c r="J145" s="21"/>
      <c r="K145" s="24"/>
      <c r="L145" s="24"/>
      <c r="M145" s="24"/>
    </row>
  </sheetData>
  <mergeCells count="11">
    <mergeCell ref="N4:P4"/>
    <mergeCell ref="B20:P20"/>
    <mergeCell ref="B19:P19"/>
    <mergeCell ref="A1:O1"/>
    <mergeCell ref="A132:K132"/>
    <mergeCell ref="B3:O3"/>
    <mergeCell ref="O2:P2"/>
    <mergeCell ref="B4:D4"/>
    <mergeCell ref="E4:G4"/>
    <mergeCell ref="H4:J4"/>
    <mergeCell ref="K4:M4"/>
  </mergeCells>
  <phoneticPr fontId="0" type="noConversion"/>
  <printOptions horizontalCentered="1"/>
  <pageMargins left="0.19685039370078741" right="0.19685039370078741" top="0.43307086614173229" bottom="0.39370078740157483" header="0.31496062992125984" footer="0.31496062992125984"/>
  <pageSetup paperSize="9" scale="75" firstPageNumber="2" orientation="landscape" useFirstPageNumber="1" r:id="rId1"/>
  <headerFooter alignWithMargins="0">
    <oddFooter>&amp;R&amp;P</oddFooter>
  </headerFooter>
  <rowBreaks count="2" manualBreakCount="2">
    <brk id="66" max="9" man="1"/>
    <brk id="130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18"/>
  <sheetViews>
    <sheetView zoomScaleNormal="100" workbookViewId="0">
      <selection activeCell="K14" sqref="K14"/>
    </sheetView>
  </sheetViews>
  <sheetFormatPr defaultColWidth="11.42578125" defaultRowHeight="12.75"/>
  <cols>
    <col min="1" max="1" width="11.42578125" style="59" bestFit="1" customWidth="1"/>
    <col min="2" max="2" width="34.42578125" style="60" customWidth="1"/>
    <col min="3" max="4" width="10.7109375" style="2" customWidth="1"/>
    <col min="5" max="5" width="7.7109375" style="2" customWidth="1"/>
    <col min="6" max="7" width="10.7109375" style="2" customWidth="1"/>
    <col min="8" max="8" width="7.7109375" style="2" customWidth="1"/>
    <col min="9" max="10" width="10.7109375" style="2" customWidth="1"/>
    <col min="11" max="11" width="7.7109375" style="2" customWidth="1"/>
    <col min="12" max="13" width="10.7109375" style="2" customWidth="1"/>
    <col min="14" max="14" width="7.7109375" style="2" customWidth="1"/>
    <col min="15" max="16" width="10.7109375" style="2" customWidth="1"/>
    <col min="17" max="17" width="7.7109375" style="2" customWidth="1"/>
    <col min="18" max="19" width="9.7109375" style="2" customWidth="1"/>
    <col min="20" max="20" width="7.7109375" style="3" customWidth="1"/>
    <col min="21" max="16384" width="11.42578125" style="3"/>
  </cols>
  <sheetData>
    <row r="1" spans="1:20" ht="24" customHeight="1" thickBot="1">
      <c r="A1" s="390"/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</row>
    <row r="2" spans="1:20" s="4" customFormat="1" ht="45" customHeight="1">
      <c r="A2" s="132" t="s">
        <v>10</v>
      </c>
      <c r="B2" s="160" t="s">
        <v>11</v>
      </c>
      <c r="C2" s="130" t="s">
        <v>63</v>
      </c>
      <c r="D2" s="130" t="s">
        <v>64</v>
      </c>
      <c r="E2" s="156" t="s">
        <v>65</v>
      </c>
      <c r="F2" s="383" t="s">
        <v>52</v>
      </c>
      <c r="G2" s="384"/>
      <c r="H2" s="393"/>
      <c r="I2" s="383" t="s">
        <v>49</v>
      </c>
      <c r="J2" s="384"/>
      <c r="K2" s="393"/>
      <c r="L2" s="383" t="s">
        <v>53</v>
      </c>
      <c r="M2" s="384"/>
      <c r="N2" s="393"/>
      <c r="O2" s="383" t="s">
        <v>54</v>
      </c>
      <c r="P2" s="384"/>
      <c r="Q2" s="384"/>
      <c r="R2" s="385" t="s">
        <v>56</v>
      </c>
      <c r="S2" s="386"/>
      <c r="T2" s="387"/>
    </row>
    <row r="3" spans="1:20" s="4" customFormat="1" ht="13.5" thickBot="1">
      <c r="A3" s="133"/>
      <c r="B3" s="161"/>
      <c r="C3" s="131"/>
      <c r="D3" s="131"/>
      <c r="E3" s="131"/>
      <c r="F3" s="111" t="s">
        <v>57</v>
      </c>
      <c r="G3" s="112" t="s">
        <v>60</v>
      </c>
      <c r="H3" s="112" t="s">
        <v>61</v>
      </c>
      <c r="I3" s="111" t="s">
        <v>57</v>
      </c>
      <c r="J3" s="112" t="s">
        <v>60</v>
      </c>
      <c r="K3" s="112" t="s">
        <v>61</v>
      </c>
      <c r="L3" s="111" t="s">
        <v>57</v>
      </c>
      <c r="M3" s="112" t="s">
        <v>60</v>
      </c>
      <c r="N3" s="112" t="s">
        <v>61</v>
      </c>
      <c r="O3" s="111" t="s">
        <v>57</v>
      </c>
      <c r="P3" s="112" t="s">
        <v>60</v>
      </c>
      <c r="Q3" s="157" t="s">
        <v>61</v>
      </c>
      <c r="R3" s="111" t="s">
        <v>57</v>
      </c>
      <c r="S3" s="111" t="s">
        <v>60</v>
      </c>
      <c r="T3" s="158" t="s">
        <v>61</v>
      </c>
    </row>
    <row r="4" spans="1:20" ht="20.100000000000001" customHeight="1" thickBot="1">
      <c r="A4" s="391" t="s">
        <v>28</v>
      </c>
      <c r="B4" s="392"/>
      <c r="C4" s="388" t="s">
        <v>35</v>
      </c>
      <c r="D4" s="389"/>
      <c r="E4" s="389"/>
      <c r="F4" s="389"/>
      <c r="G4" s="389"/>
      <c r="H4" s="159"/>
      <c r="I4" s="159"/>
      <c r="J4" s="159"/>
      <c r="K4" s="159"/>
      <c r="L4" s="159"/>
      <c r="M4" s="159"/>
      <c r="N4" s="159"/>
      <c r="O4" s="3"/>
      <c r="P4" s="3"/>
      <c r="Q4" s="3"/>
      <c r="R4" s="3"/>
      <c r="S4" s="3"/>
    </row>
    <row r="5" spans="1:20" ht="20.100000000000001" customHeight="1" thickBot="1">
      <c r="A5" s="379" t="s">
        <v>39</v>
      </c>
      <c r="B5" s="380"/>
      <c r="C5" s="380"/>
      <c r="D5" s="380"/>
      <c r="E5" s="134"/>
      <c r="F5" s="115" t="s">
        <v>43</v>
      </c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62"/>
    </row>
    <row r="6" spans="1:20" s="4" customFormat="1" ht="20.100000000000001" customHeight="1" thickBot="1">
      <c r="A6" s="163">
        <v>3</v>
      </c>
      <c r="B6" s="164" t="s">
        <v>12</v>
      </c>
      <c r="C6" s="80">
        <f>SUM(C11,C17)</f>
        <v>277337</v>
      </c>
      <c r="D6" s="215">
        <f>SUM(D11,D17,D19)</f>
        <v>199416.12</v>
      </c>
      <c r="E6" s="176">
        <f>(D6/C6)*100</f>
        <v>71.903900309010339</v>
      </c>
      <c r="F6" s="87">
        <v>277337</v>
      </c>
      <c r="G6" s="219">
        <f>SUM(G7,G11,G17)</f>
        <v>199416.36</v>
      </c>
      <c r="H6" s="177">
        <f>(G6/F6)*100</f>
        <v>71.903986846327754</v>
      </c>
      <c r="I6" s="82">
        <f t="shared" ref="I6:S6" si="0">I7+I11+I17</f>
        <v>0</v>
      </c>
      <c r="J6" s="82">
        <f t="shared" si="0"/>
        <v>0</v>
      </c>
      <c r="K6" s="178" t="s">
        <v>62</v>
      </c>
      <c r="L6" s="81">
        <f t="shared" si="0"/>
        <v>0</v>
      </c>
      <c r="M6" s="87">
        <f t="shared" si="0"/>
        <v>0</v>
      </c>
      <c r="N6" s="181" t="s">
        <v>62</v>
      </c>
      <c r="O6" s="82">
        <f t="shared" si="0"/>
        <v>0</v>
      </c>
      <c r="P6" s="81">
        <f t="shared" si="0"/>
        <v>0</v>
      </c>
      <c r="Q6" s="181" t="s">
        <v>62</v>
      </c>
      <c r="R6" s="81">
        <f t="shared" si="0"/>
        <v>0</v>
      </c>
      <c r="S6" s="82">
        <f t="shared" si="0"/>
        <v>0</v>
      </c>
      <c r="T6" s="187" t="s">
        <v>62</v>
      </c>
    </row>
    <row r="7" spans="1:20" s="4" customFormat="1" ht="15" customHeight="1" thickBot="1">
      <c r="A7" s="166">
        <v>31</v>
      </c>
      <c r="B7" s="167" t="s">
        <v>13</v>
      </c>
      <c r="C7" s="75">
        <f t="shared" ref="C7:C20" si="1">SUM(F7+I7+L7+O7+R7)</f>
        <v>0</v>
      </c>
      <c r="D7" s="216">
        <f t="shared" ref="D7:D20" si="2">G7+J7+M7+P7+S7</f>
        <v>0</v>
      </c>
      <c r="E7" s="176">
        <v>0</v>
      </c>
      <c r="F7" s="85">
        <f t="shared" ref="F7:S7" si="3">F8+F9+F10</f>
        <v>0</v>
      </c>
      <c r="G7" s="220">
        <f t="shared" si="3"/>
        <v>0</v>
      </c>
      <c r="H7" s="177">
        <v>0</v>
      </c>
      <c r="I7" s="78">
        <f t="shared" si="3"/>
        <v>0</v>
      </c>
      <c r="J7" s="78">
        <f t="shared" si="3"/>
        <v>0</v>
      </c>
      <c r="K7" s="179" t="s">
        <v>62</v>
      </c>
      <c r="L7" s="77">
        <f t="shared" si="3"/>
        <v>0</v>
      </c>
      <c r="M7" s="85">
        <f t="shared" si="3"/>
        <v>0</v>
      </c>
      <c r="N7" s="182" t="s">
        <v>62</v>
      </c>
      <c r="O7" s="78">
        <f t="shared" si="3"/>
        <v>0</v>
      </c>
      <c r="P7" s="77">
        <f t="shared" si="3"/>
        <v>0</v>
      </c>
      <c r="Q7" s="184" t="s">
        <v>62</v>
      </c>
      <c r="R7" s="76">
        <f t="shared" si="3"/>
        <v>0</v>
      </c>
      <c r="S7" s="85">
        <f t="shared" si="3"/>
        <v>0</v>
      </c>
      <c r="T7" s="188" t="s">
        <v>62</v>
      </c>
    </row>
    <row r="8" spans="1:20" s="4" customFormat="1" ht="15" customHeight="1" thickBot="1">
      <c r="A8" s="168">
        <v>311</v>
      </c>
      <c r="B8" s="169" t="s">
        <v>14</v>
      </c>
      <c r="C8" s="123">
        <f t="shared" si="1"/>
        <v>0</v>
      </c>
      <c r="D8" s="217">
        <f t="shared" si="2"/>
        <v>0</v>
      </c>
      <c r="E8" s="176">
        <v>0</v>
      </c>
      <c r="F8" s="86">
        <v>0</v>
      </c>
      <c r="G8" s="221">
        <v>0</v>
      </c>
      <c r="H8" s="177">
        <v>0</v>
      </c>
      <c r="I8" s="125">
        <v>0</v>
      </c>
      <c r="J8" s="125">
        <v>0</v>
      </c>
      <c r="K8" s="175" t="s">
        <v>62</v>
      </c>
      <c r="L8" s="124">
        <v>0</v>
      </c>
      <c r="M8" s="86">
        <v>0</v>
      </c>
      <c r="N8" s="183" t="s">
        <v>62</v>
      </c>
      <c r="O8" s="125">
        <v>0</v>
      </c>
      <c r="P8" s="124">
        <v>0</v>
      </c>
      <c r="Q8" s="183" t="s">
        <v>62</v>
      </c>
      <c r="R8" s="124">
        <v>0</v>
      </c>
      <c r="S8" s="125">
        <v>0</v>
      </c>
      <c r="T8" s="189" t="s">
        <v>62</v>
      </c>
    </row>
    <row r="9" spans="1:20" s="4" customFormat="1" ht="15" customHeight="1" thickBot="1">
      <c r="A9" s="168">
        <v>312</v>
      </c>
      <c r="B9" s="169" t="s">
        <v>15</v>
      </c>
      <c r="C9" s="123">
        <f t="shared" si="1"/>
        <v>0</v>
      </c>
      <c r="D9" s="217">
        <f t="shared" si="2"/>
        <v>0</v>
      </c>
      <c r="E9" s="176">
        <v>0</v>
      </c>
      <c r="F9" s="86">
        <v>0</v>
      </c>
      <c r="G9" s="221">
        <v>0</v>
      </c>
      <c r="H9" s="177">
        <v>0</v>
      </c>
      <c r="I9" s="125">
        <v>0</v>
      </c>
      <c r="J9" s="125">
        <v>0</v>
      </c>
      <c r="K9" s="175" t="s">
        <v>62</v>
      </c>
      <c r="L9" s="124">
        <v>0</v>
      </c>
      <c r="M9" s="86">
        <v>0</v>
      </c>
      <c r="N9" s="183" t="s">
        <v>62</v>
      </c>
      <c r="O9" s="125">
        <v>0</v>
      </c>
      <c r="P9" s="124">
        <v>0</v>
      </c>
      <c r="Q9" s="183" t="s">
        <v>62</v>
      </c>
      <c r="R9" s="124">
        <v>0</v>
      </c>
      <c r="S9" s="125">
        <v>0</v>
      </c>
      <c r="T9" s="189" t="s">
        <v>62</v>
      </c>
    </row>
    <row r="10" spans="1:20" ht="15" customHeight="1" thickBot="1">
      <c r="A10" s="168">
        <v>313</v>
      </c>
      <c r="B10" s="169" t="s">
        <v>16</v>
      </c>
      <c r="C10" s="123">
        <f t="shared" si="1"/>
        <v>0</v>
      </c>
      <c r="D10" s="217">
        <f t="shared" si="2"/>
        <v>0</v>
      </c>
      <c r="E10" s="176">
        <v>0</v>
      </c>
      <c r="F10" s="86">
        <v>0</v>
      </c>
      <c r="G10" s="221">
        <v>0</v>
      </c>
      <c r="H10" s="177">
        <v>0</v>
      </c>
      <c r="I10" s="125">
        <v>0</v>
      </c>
      <c r="J10" s="125">
        <v>0</v>
      </c>
      <c r="K10" s="175" t="s">
        <v>62</v>
      </c>
      <c r="L10" s="124">
        <v>0</v>
      </c>
      <c r="M10" s="86">
        <v>0</v>
      </c>
      <c r="N10" s="183" t="s">
        <v>62</v>
      </c>
      <c r="O10" s="125">
        <v>0</v>
      </c>
      <c r="P10" s="124">
        <v>0</v>
      </c>
      <c r="Q10" s="185" t="s">
        <v>62</v>
      </c>
      <c r="R10" s="126">
        <v>0</v>
      </c>
      <c r="S10" s="86">
        <v>0</v>
      </c>
      <c r="T10" s="189" t="s">
        <v>62</v>
      </c>
    </row>
    <row r="11" spans="1:20" s="4" customFormat="1" ht="15" customHeight="1" thickBot="1">
      <c r="A11" s="166">
        <v>32</v>
      </c>
      <c r="B11" s="167" t="s">
        <v>17</v>
      </c>
      <c r="C11" s="75">
        <f t="shared" si="1"/>
        <v>275337</v>
      </c>
      <c r="D11" s="216">
        <f>SUM(D12:D16)</f>
        <v>197376.12</v>
      </c>
      <c r="E11" s="176">
        <f t="shared" ref="E11:E23" si="4">(D11/C11)*100</f>
        <v>71.685287484064986</v>
      </c>
      <c r="F11" s="85">
        <f>F12+F13+F14+F15+F16</f>
        <v>275337</v>
      </c>
      <c r="G11" s="220">
        <f>SUM(G12:G16)</f>
        <v>197376.28</v>
      </c>
      <c r="H11" s="177">
        <f t="shared" ref="H11:H23" si="5">(G11/F11)*100</f>
        <v>71.685345594671261</v>
      </c>
      <c r="I11" s="78">
        <f t="shared" ref="I11:S11" si="6">I12+I13+I14+I15+I16</f>
        <v>0</v>
      </c>
      <c r="J11" s="78">
        <f t="shared" si="6"/>
        <v>0</v>
      </c>
      <c r="K11" s="180" t="s">
        <v>62</v>
      </c>
      <c r="L11" s="77">
        <f t="shared" si="6"/>
        <v>0</v>
      </c>
      <c r="M11" s="85">
        <f t="shared" si="6"/>
        <v>0</v>
      </c>
      <c r="N11" s="182" t="s">
        <v>62</v>
      </c>
      <c r="O11" s="78">
        <f t="shared" si="6"/>
        <v>0</v>
      </c>
      <c r="P11" s="77">
        <f t="shared" si="6"/>
        <v>0</v>
      </c>
      <c r="Q11" s="182" t="s">
        <v>62</v>
      </c>
      <c r="R11" s="77">
        <f t="shared" si="6"/>
        <v>0</v>
      </c>
      <c r="S11" s="78">
        <f t="shared" si="6"/>
        <v>0</v>
      </c>
      <c r="T11" s="188" t="s">
        <v>62</v>
      </c>
    </row>
    <row r="12" spans="1:20" ht="15" customHeight="1" thickBot="1">
      <c r="A12" s="168">
        <v>321</v>
      </c>
      <c r="B12" s="169" t="s">
        <v>18</v>
      </c>
      <c r="C12" s="123">
        <v>16500</v>
      </c>
      <c r="D12" s="217">
        <v>22708.84</v>
      </c>
      <c r="E12" s="176">
        <f t="shared" si="4"/>
        <v>137.62933333333334</v>
      </c>
      <c r="F12" s="86">
        <v>16500</v>
      </c>
      <c r="G12" s="221">
        <v>22709</v>
      </c>
      <c r="H12" s="177">
        <f t="shared" si="5"/>
        <v>137.63030303030303</v>
      </c>
      <c r="I12" s="125">
        <v>0</v>
      </c>
      <c r="J12" s="125">
        <v>0</v>
      </c>
      <c r="K12" s="175" t="s">
        <v>62</v>
      </c>
      <c r="L12" s="124">
        <v>0</v>
      </c>
      <c r="M12" s="86">
        <v>0</v>
      </c>
      <c r="N12" s="183" t="s">
        <v>62</v>
      </c>
      <c r="O12" s="125">
        <v>0</v>
      </c>
      <c r="P12" s="124">
        <v>0</v>
      </c>
      <c r="Q12" s="185" t="s">
        <v>62</v>
      </c>
      <c r="R12" s="126">
        <v>0</v>
      </c>
      <c r="S12" s="86">
        <v>0</v>
      </c>
      <c r="T12" s="189" t="s">
        <v>62</v>
      </c>
    </row>
    <row r="13" spans="1:20" ht="15" customHeight="1" thickBot="1">
      <c r="A13" s="168">
        <v>322</v>
      </c>
      <c r="B13" s="169" t="s">
        <v>19</v>
      </c>
      <c r="C13" s="123">
        <v>174337</v>
      </c>
      <c r="D13" s="217">
        <v>111513</v>
      </c>
      <c r="E13" s="176">
        <f t="shared" si="4"/>
        <v>63.964046645290438</v>
      </c>
      <c r="F13" s="86">
        <v>174337</v>
      </c>
      <c r="G13" s="221">
        <v>111513</v>
      </c>
      <c r="H13" s="177">
        <f t="shared" si="5"/>
        <v>63.964046645290438</v>
      </c>
      <c r="I13" s="125">
        <v>0</v>
      </c>
      <c r="J13" s="125">
        <v>0</v>
      </c>
      <c r="K13" s="175" t="s">
        <v>62</v>
      </c>
      <c r="L13" s="124">
        <v>0</v>
      </c>
      <c r="M13" s="86">
        <v>0</v>
      </c>
      <c r="N13" s="183" t="s">
        <v>62</v>
      </c>
      <c r="O13" s="125">
        <v>0</v>
      </c>
      <c r="P13" s="124">
        <v>0</v>
      </c>
      <c r="Q13" s="185" t="s">
        <v>62</v>
      </c>
      <c r="R13" s="126">
        <v>0</v>
      </c>
      <c r="S13" s="86">
        <v>0</v>
      </c>
      <c r="T13" s="189" t="s">
        <v>62</v>
      </c>
    </row>
    <row r="14" spans="1:20" ht="15" customHeight="1" thickBot="1">
      <c r="A14" s="168">
        <v>323</v>
      </c>
      <c r="B14" s="169" t="s">
        <v>20</v>
      </c>
      <c r="C14" s="123">
        <v>84500</v>
      </c>
      <c r="D14" s="217">
        <v>59463.87</v>
      </c>
      <c r="E14" s="176">
        <f t="shared" si="4"/>
        <v>70.37144378698224</v>
      </c>
      <c r="F14" s="86">
        <v>84500</v>
      </c>
      <c r="G14" s="221">
        <v>59463.87</v>
      </c>
      <c r="H14" s="177">
        <f t="shared" si="5"/>
        <v>70.37144378698224</v>
      </c>
      <c r="I14" s="125">
        <v>0</v>
      </c>
      <c r="J14" s="125">
        <v>0</v>
      </c>
      <c r="K14" s="175" t="s">
        <v>62</v>
      </c>
      <c r="L14" s="124">
        <v>0</v>
      </c>
      <c r="M14" s="86">
        <v>0</v>
      </c>
      <c r="N14" s="183" t="s">
        <v>62</v>
      </c>
      <c r="O14" s="125">
        <v>0</v>
      </c>
      <c r="P14" s="124">
        <v>0</v>
      </c>
      <c r="Q14" s="185" t="s">
        <v>62</v>
      </c>
      <c r="R14" s="126">
        <v>0</v>
      </c>
      <c r="S14" s="86">
        <v>0</v>
      </c>
      <c r="T14" s="189" t="s">
        <v>62</v>
      </c>
    </row>
    <row r="15" spans="1:20" ht="15" customHeight="1" thickBot="1">
      <c r="A15" s="168">
        <v>324</v>
      </c>
      <c r="B15" s="169" t="s">
        <v>36</v>
      </c>
      <c r="C15" s="123"/>
      <c r="D15" s="217">
        <v>0</v>
      </c>
      <c r="E15" s="176">
        <v>0</v>
      </c>
      <c r="F15" s="86"/>
      <c r="G15" s="221">
        <v>0</v>
      </c>
      <c r="H15" s="177">
        <v>0</v>
      </c>
      <c r="I15" s="125">
        <v>0</v>
      </c>
      <c r="J15" s="125">
        <v>0</v>
      </c>
      <c r="K15" s="175" t="s">
        <v>62</v>
      </c>
      <c r="L15" s="124">
        <v>0</v>
      </c>
      <c r="M15" s="86">
        <v>0</v>
      </c>
      <c r="N15" s="183" t="s">
        <v>62</v>
      </c>
      <c r="O15" s="125">
        <v>0</v>
      </c>
      <c r="P15" s="124">
        <v>0</v>
      </c>
      <c r="Q15" s="183" t="s">
        <v>62</v>
      </c>
      <c r="R15" s="124">
        <v>0</v>
      </c>
      <c r="S15" s="125">
        <v>0</v>
      </c>
      <c r="T15" s="189" t="s">
        <v>62</v>
      </c>
    </row>
    <row r="16" spans="1:20" ht="15" customHeight="1" thickBot="1">
      <c r="A16" s="168">
        <v>329</v>
      </c>
      <c r="B16" s="169" t="s">
        <v>21</v>
      </c>
      <c r="C16" s="123">
        <v>0</v>
      </c>
      <c r="D16" s="217">
        <v>3690.41</v>
      </c>
      <c r="E16" s="176">
        <v>0</v>
      </c>
      <c r="F16" s="86">
        <v>0</v>
      </c>
      <c r="G16" s="221">
        <v>3690.41</v>
      </c>
      <c r="H16" s="177">
        <v>0</v>
      </c>
      <c r="I16" s="125">
        <v>0</v>
      </c>
      <c r="J16" s="125">
        <v>0</v>
      </c>
      <c r="K16" s="175" t="s">
        <v>62</v>
      </c>
      <c r="L16" s="124">
        <v>0</v>
      </c>
      <c r="M16" s="86">
        <v>0</v>
      </c>
      <c r="N16" s="183" t="s">
        <v>62</v>
      </c>
      <c r="O16" s="125">
        <v>0</v>
      </c>
      <c r="P16" s="124">
        <v>0</v>
      </c>
      <c r="Q16" s="183" t="s">
        <v>62</v>
      </c>
      <c r="R16" s="124">
        <v>0</v>
      </c>
      <c r="S16" s="86">
        <v>0</v>
      </c>
      <c r="T16" s="189" t="s">
        <v>62</v>
      </c>
    </row>
    <row r="17" spans="1:20" s="4" customFormat="1" ht="15" customHeight="1" thickBot="1">
      <c r="A17" s="166">
        <v>34</v>
      </c>
      <c r="B17" s="167" t="s">
        <v>22</v>
      </c>
      <c r="C17" s="75">
        <f t="shared" si="1"/>
        <v>2000</v>
      </c>
      <c r="D17" s="216">
        <v>2040</v>
      </c>
      <c r="E17" s="176">
        <f t="shared" si="4"/>
        <v>102</v>
      </c>
      <c r="F17" s="85">
        <f>F18</f>
        <v>2000</v>
      </c>
      <c r="G17" s="220">
        <f t="shared" ref="G17:S17" si="7">G18</f>
        <v>2040.08</v>
      </c>
      <c r="H17" s="177">
        <f t="shared" si="5"/>
        <v>102.004</v>
      </c>
      <c r="I17" s="78">
        <f t="shared" si="7"/>
        <v>0</v>
      </c>
      <c r="J17" s="78">
        <f t="shared" si="7"/>
        <v>0</v>
      </c>
      <c r="K17" s="179" t="s">
        <v>62</v>
      </c>
      <c r="L17" s="77">
        <f t="shared" si="7"/>
        <v>0</v>
      </c>
      <c r="M17" s="85">
        <f t="shared" si="7"/>
        <v>0</v>
      </c>
      <c r="N17" s="182" t="s">
        <v>62</v>
      </c>
      <c r="O17" s="78">
        <f t="shared" si="7"/>
        <v>0</v>
      </c>
      <c r="P17" s="77">
        <f t="shared" si="7"/>
        <v>0</v>
      </c>
      <c r="Q17" s="182" t="s">
        <v>62</v>
      </c>
      <c r="R17" s="77">
        <f t="shared" si="7"/>
        <v>0</v>
      </c>
      <c r="S17" s="85">
        <f t="shared" si="7"/>
        <v>0</v>
      </c>
      <c r="T17" s="188" t="s">
        <v>62</v>
      </c>
    </row>
    <row r="18" spans="1:20" s="4" customFormat="1" ht="15" customHeight="1" thickBot="1">
      <c r="A18" s="168">
        <v>343</v>
      </c>
      <c r="B18" s="169" t="s">
        <v>23</v>
      </c>
      <c r="C18" s="123">
        <v>2000</v>
      </c>
      <c r="D18" s="217">
        <v>2040.08</v>
      </c>
      <c r="E18" s="176">
        <f t="shared" si="4"/>
        <v>102.004</v>
      </c>
      <c r="F18" s="86">
        <v>2000</v>
      </c>
      <c r="G18" s="221">
        <v>2040.08</v>
      </c>
      <c r="H18" s="177">
        <f t="shared" si="5"/>
        <v>102.004</v>
      </c>
      <c r="I18" s="125">
        <v>0</v>
      </c>
      <c r="J18" s="125">
        <v>0</v>
      </c>
      <c r="K18" s="175" t="s">
        <v>62</v>
      </c>
      <c r="L18" s="124">
        <v>0</v>
      </c>
      <c r="M18" s="86">
        <v>0</v>
      </c>
      <c r="N18" s="183" t="s">
        <v>62</v>
      </c>
      <c r="O18" s="125">
        <v>0</v>
      </c>
      <c r="P18" s="124">
        <v>0</v>
      </c>
      <c r="Q18" s="183" t="s">
        <v>62</v>
      </c>
      <c r="R18" s="124">
        <v>0</v>
      </c>
      <c r="S18" s="86">
        <v>0</v>
      </c>
      <c r="T18" s="189" t="s">
        <v>62</v>
      </c>
    </row>
    <row r="19" spans="1:20" s="4" customFormat="1" ht="15" customHeight="1" thickBot="1">
      <c r="A19" s="168">
        <v>372</v>
      </c>
      <c r="B19" s="169" t="s">
        <v>67</v>
      </c>
      <c r="C19" s="123"/>
      <c r="D19" s="217"/>
      <c r="E19" s="176">
        <v>0</v>
      </c>
      <c r="F19" s="86"/>
      <c r="G19" s="221"/>
      <c r="H19" s="177">
        <v>0</v>
      </c>
      <c r="I19" s="125">
        <v>0</v>
      </c>
      <c r="J19" s="125">
        <v>0</v>
      </c>
      <c r="K19" s="175" t="s">
        <v>62</v>
      </c>
      <c r="L19" s="124">
        <v>0</v>
      </c>
      <c r="M19" s="86">
        <v>0</v>
      </c>
      <c r="N19" s="183" t="s">
        <v>62</v>
      </c>
      <c r="O19" s="125">
        <v>0</v>
      </c>
      <c r="P19" s="124">
        <v>0</v>
      </c>
      <c r="Q19" s="183" t="s">
        <v>62</v>
      </c>
      <c r="R19" s="124">
        <v>0</v>
      </c>
      <c r="S19" s="86">
        <v>0</v>
      </c>
      <c r="T19" s="189" t="s">
        <v>62</v>
      </c>
    </row>
    <row r="20" spans="1:20" ht="26.25" thickBot="1">
      <c r="A20" s="166">
        <v>42</v>
      </c>
      <c r="B20" s="167" t="s">
        <v>25</v>
      </c>
      <c r="C20" s="75">
        <f t="shared" si="1"/>
        <v>18000</v>
      </c>
      <c r="D20" s="216">
        <f t="shared" si="2"/>
        <v>460.22</v>
      </c>
      <c r="E20" s="176">
        <f t="shared" si="4"/>
        <v>2.556777777777778</v>
      </c>
      <c r="F20" s="85">
        <f t="shared" ref="F20:S20" si="8">F21+F22</f>
        <v>18000</v>
      </c>
      <c r="G20" s="220">
        <f t="shared" si="8"/>
        <v>460.22</v>
      </c>
      <c r="H20" s="177">
        <f t="shared" si="5"/>
        <v>2.556777777777778</v>
      </c>
      <c r="I20" s="78">
        <f t="shared" si="8"/>
        <v>0</v>
      </c>
      <c r="J20" s="78">
        <f t="shared" si="8"/>
        <v>0</v>
      </c>
      <c r="K20" s="179" t="s">
        <v>62</v>
      </c>
      <c r="L20" s="77">
        <f t="shared" si="8"/>
        <v>0</v>
      </c>
      <c r="M20" s="85">
        <f t="shared" si="8"/>
        <v>0</v>
      </c>
      <c r="N20" s="182" t="s">
        <v>62</v>
      </c>
      <c r="O20" s="78">
        <f t="shared" si="8"/>
        <v>0</v>
      </c>
      <c r="P20" s="77">
        <f t="shared" si="8"/>
        <v>0</v>
      </c>
      <c r="Q20" s="182" t="s">
        <v>62</v>
      </c>
      <c r="R20" s="77">
        <f t="shared" si="8"/>
        <v>0</v>
      </c>
      <c r="S20" s="85">
        <f t="shared" si="8"/>
        <v>0</v>
      </c>
      <c r="T20" s="188" t="s">
        <v>62</v>
      </c>
    </row>
    <row r="21" spans="1:20" s="4" customFormat="1" ht="15" customHeight="1" thickBot="1">
      <c r="A21" s="168">
        <v>422</v>
      </c>
      <c r="B21" s="169" t="s">
        <v>24</v>
      </c>
      <c r="C21" s="123">
        <v>18000</v>
      </c>
      <c r="D21" s="217"/>
      <c r="E21" s="176">
        <f t="shared" si="4"/>
        <v>0</v>
      </c>
      <c r="F21" s="86">
        <v>18000</v>
      </c>
      <c r="G21" s="221"/>
      <c r="H21" s="177">
        <f t="shared" si="5"/>
        <v>0</v>
      </c>
      <c r="I21" s="125">
        <v>0</v>
      </c>
      <c r="J21" s="125">
        <v>0</v>
      </c>
      <c r="K21" s="175" t="s">
        <v>62</v>
      </c>
      <c r="L21" s="124">
        <v>0</v>
      </c>
      <c r="M21" s="86">
        <v>0</v>
      </c>
      <c r="N21" s="183" t="s">
        <v>62</v>
      </c>
      <c r="O21" s="125">
        <v>0</v>
      </c>
      <c r="P21" s="124">
        <v>0</v>
      </c>
      <c r="Q21" s="183" t="s">
        <v>62</v>
      </c>
      <c r="R21" s="124">
        <v>0</v>
      </c>
      <c r="S21" s="86">
        <v>0</v>
      </c>
      <c r="T21" s="189" t="s">
        <v>62</v>
      </c>
    </row>
    <row r="22" spans="1:20" ht="26.25" thickBot="1">
      <c r="A22" s="168">
        <v>424</v>
      </c>
      <c r="B22" s="169" t="s">
        <v>26</v>
      </c>
      <c r="C22" s="123">
        <v>0</v>
      </c>
      <c r="D22" s="217">
        <v>460.22</v>
      </c>
      <c r="E22" s="176">
        <v>0</v>
      </c>
      <c r="F22" s="86">
        <v>0</v>
      </c>
      <c r="G22" s="221">
        <v>460.22</v>
      </c>
      <c r="H22" s="177">
        <v>0</v>
      </c>
      <c r="I22" s="125">
        <v>0</v>
      </c>
      <c r="J22" s="125">
        <v>0</v>
      </c>
      <c r="K22" s="175" t="s">
        <v>62</v>
      </c>
      <c r="L22" s="124">
        <v>0</v>
      </c>
      <c r="M22" s="86">
        <v>0</v>
      </c>
      <c r="N22" s="183" t="s">
        <v>62</v>
      </c>
      <c r="O22" s="125">
        <v>0</v>
      </c>
      <c r="P22" s="124">
        <v>0</v>
      </c>
      <c r="Q22" s="183" t="s">
        <v>62</v>
      </c>
      <c r="R22" s="124">
        <v>0</v>
      </c>
      <c r="S22" s="86">
        <v>0</v>
      </c>
      <c r="T22" s="189" t="s">
        <v>62</v>
      </c>
    </row>
    <row r="23" spans="1:20" s="12" customFormat="1" ht="20.100000000000001" customHeight="1" thickBot="1">
      <c r="A23" s="172"/>
      <c r="B23" s="164" t="s">
        <v>37</v>
      </c>
      <c r="C23" s="80">
        <f>SUM(C6,C20)</f>
        <v>295337</v>
      </c>
      <c r="D23" s="218">
        <f>SUM(D6,D20)</f>
        <v>199876.34</v>
      </c>
      <c r="E23" s="176">
        <f t="shared" si="4"/>
        <v>67.677378723288982</v>
      </c>
      <c r="F23" s="88">
        <f>SUM(F6,F20)</f>
        <v>295337</v>
      </c>
      <c r="G23" s="219">
        <f>G6+G20</f>
        <v>199876.58</v>
      </c>
      <c r="H23" s="177">
        <f t="shared" si="5"/>
        <v>67.677459986388428</v>
      </c>
      <c r="I23" s="82">
        <f t="shared" ref="I23:S23" si="9">I6+I19</f>
        <v>0</v>
      </c>
      <c r="J23" s="82">
        <f t="shared" si="9"/>
        <v>0</v>
      </c>
      <c r="K23" s="178" t="s">
        <v>62</v>
      </c>
      <c r="L23" s="81">
        <f t="shared" si="9"/>
        <v>0</v>
      </c>
      <c r="M23" s="87">
        <f t="shared" si="9"/>
        <v>0</v>
      </c>
      <c r="N23" s="181" t="s">
        <v>62</v>
      </c>
      <c r="O23" s="82">
        <f t="shared" si="9"/>
        <v>0</v>
      </c>
      <c r="P23" s="81">
        <f t="shared" si="9"/>
        <v>0</v>
      </c>
      <c r="Q23" s="181" t="s">
        <v>62</v>
      </c>
      <c r="R23" s="81">
        <f t="shared" si="9"/>
        <v>0</v>
      </c>
      <c r="S23" s="87">
        <f t="shared" si="9"/>
        <v>0</v>
      </c>
      <c r="T23" s="190" t="s">
        <v>62</v>
      </c>
    </row>
    <row r="24" spans="1:20" ht="15" customHeight="1" thickBot="1">
      <c r="A24" s="73"/>
      <c r="B24" s="173"/>
      <c r="C24" s="174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20.100000000000001" customHeight="1" thickBot="1">
      <c r="A25" s="381" t="s">
        <v>38</v>
      </c>
      <c r="B25" s="382"/>
      <c r="C25" s="382"/>
      <c r="D25" s="382"/>
      <c r="E25" s="134"/>
      <c r="F25" s="114" t="s">
        <v>43</v>
      </c>
      <c r="G25" s="113"/>
      <c r="H25" s="113"/>
      <c r="I25" s="115" t="s">
        <v>40</v>
      </c>
      <c r="J25" s="116"/>
      <c r="K25" s="116"/>
      <c r="L25" s="115" t="s">
        <v>41</v>
      </c>
      <c r="M25" s="116"/>
      <c r="N25" s="116"/>
      <c r="O25" s="115" t="s">
        <v>46</v>
      </c>
      <c r="P25" s="116"/>
      <c r="Q25" s="116"/>
      <c r="R25" s="115" t="s">
        <v>42</v>
      </c>
      <c r="S25" s="116"/>
      <c r="T25" s="162"/>
    </row>
    <row r="26" spans="1:20" ht="20.100000000000001" customHeight="1" thickBot="1">
      <c r="A26" s="242">
        <v>3</v>
      </c>
      <c r="B26" s="243" t="s">
        <v>12</v>
      </c>
      <c r="C26" s="222">
        <f>SUM(C27,C31,C37,C39,)</f>
        <v>3318626</v>
      </c>
      <c r="D26" s="222">
        <f>SUM(J26,M26,P26)</f>
        <v>2133409.23</v>
      </c>
      <c r="E26" s="282">
        <f>(D26/C26)*100</f>
        <v>64.285919232839134</v>
      </c>
      <c r="F26" s="223">
        <f t="shared" ref="F26:G26" si="10">F27+F31+F37+F39</f>
        <v>0</v>
      </c>
      <c r="G26" s="224">
        <f t="shared" si="10"/>
        <v>0</v>
      </c>
      <c r="H26" s="225" t="s">
        <v>62</v>
      </c>
      <c r="I26" s="224">
        <f>I27+I31+I37+I39</f>
        <v>32667</v>
      </c>
      <c r="J26" s="223">
        <f>J27+J31+J37+J39</f>
        <v>11305.42</v>
      </c>
      <c r="K26" s="225">
        <f>(J26/I26)*100</f>
        <v>34.608075427801758</v>
      </c>
      <c r="L26" s="226">
        <f>L27+L31+L37+L39</f>
        <v>188400</v>
      </c>
      <c r="M26" s="224">
        <f>M27+M31+M37+M39</f>
        <v>118590.03</v>
      </c>
      <c r="N26" s="283">
        <f>(M26/L26)*100</f>
        <v>62.945875796178342</v>
      </c>
      <c r="O26" s="313">
        <v>3092559</v>
      </c>
      <c r="P26" s="334">
        <f>SUM(P27,P31,P37,P39)</f>
        <v>2003513.7799999998</v>
      </c>
      <c r="Q26" s="314">
        <f>(P26/O26)*100</f>
        <v>64.784981628483081</v>
      </c>
      <c r="R26" s="313">
        <f>R27+R31+R37+R39</f>
        <v>5000</v>
      </c>
      <c r="S26" s="223">
        <f>S27+S31+S37+S39</f>
        <v>0</v>
      </c>
      <c r="T26" s="291"/>
    </row>
    <row r="27" spans="1:20" ht="15" customHeight="1" thickBot="1">
      <c r="A27" s="208">
        <v>31</v>
      </c>
      <c r="B27" s="245" t="s">
        <v>13</v>
      </c>
      <c r="C27" s="216">
        <v>2976834</v>
      </c>
      <c r="D27" s="216">
        <v>1935713</v>
      </c>
      <c r="E27" s="235">
        <f t="shared" ref="E27:E45" si="11">(D27/C27)*100</f>
        <v>65.025896640524792</v>
      </c>
      <c r="F27" s="228">
        <f>F28+F29+F30</f>
        <v>0</v>
      </c>
      <c r="G27" s="220">
        <f t="shared" ref="G27:S27" si="12">G28+G29+G30</f>
        <v>0</v>
      </c>
      <c r="H27" s="229" t="s">
        <v>62</v>
      </c>
      <c r="I27" s="220">
        <f t="shared" si="12"/>
        <v>0</v>
      </c>
      <c r="J27" s="228">
        <f t="shared" si="12"/>
        <v>0</v>
      </c>
      <c r="K27" s="229" t="s">
        <v>62</v>
      </c>
      <c r="L27" s="230">
        <f t="shared" si="12"/>
        <v>0</v>
      </c>
      <c r="M27" s="220">
        <f t="shared" si="12"/>
        <v>0</v>
      </c>
      <c r="N27" s="266"/>
      <c r="O27" s="308">
        <v>2976834</v>
      </c>
      <c r="P27" s="228">
        <f>SUM(P28:P30)</f>
        <v>1935712.6199999999</v>
      </c>
      <c r="Q27" s="266">
        <f t="shared" ref="Q27:Q45" si="13">(P27/O27)*100</f>
        <v>65.025883875284947</v>
      </c>
      <c r="R27" s="308">
        <f t="shared" si="12"/>
        <v>0</v>
      </c>
      <c r="S27" s="228">
        <f t="shared" si="12"/>
        <v>0</v>
      </c>
      <c r="T27" s="292" t="s">
        <v>62</v>
      </c>
    </row>
    <row r="28" spans="1:20" ht="15" customHeight="1" thickBot="1">
      <c r="A28" s="247">
        <v>311</v>
      </c>
      <c r="B28" s="248" t="s">
        <v>14</v>
      </c>
      <c r="C28" s="217">
        <v>2330754</v>
      </c>
      <c r="D28" s="217">
        <v>1608704.79</v>
      </c>
      <c r="E28" s="231">
        <f t="shared" si="11"/>
        <v>69.020788551687559</v>
      </c>
      <c r="F28" s="232">
        <v>0</v>
      </c>
      <c r="G28" s="221">
        <v>0</v>
      </c>
      <c r="H28" s="233" t="s">
        <v>62</v>
      </c>
      <c r="I28" s="221">
        <v>0</v>
      </c>
      <c r="J28" s="232">
        <v>0</v>
      </c>
      <c r="K28" s="233" t="s">
        <v>62</v>
      </c>
      <c r="L28" s="234">
        <v>0</v>
      </c>
      <c r="M28" s="221">
        <v>0</v>
      </c>
      <c r="N28" s="269" t="s">
        <v>62</v>
      </c>
      <c r="O28" s="309">
        <v>2330754</v>
      </c>
      <c r="P28" s="232">
        <v>1608705</v>
      </c>
      <c r="Q28" s="269">
        <f t="shared" si="13"/>
        <v>69.020797561647427</v>
      </c>
      <c r="R28" s="309">
        <v>0</v>
      </c>
      <c r="S28" s="232">
        <v>0</v>
      </c>
      <c r="T28" s="294" t="s">
        <v>62</v>
      </c>
    </row>
    <row r="29" spans="1:20" ht="15" customHeight="1" thickBot="1">
      <c r="A29" s="247">
        <v>312</v>
      </c>
      <c r="B29" s="248" t="s">
        <v>15</v>
      </c>
      <c r="C29" s="217">
        <v>133389</v>
      </c>
      <c r="D29" s="217">
        <v>65281.96</v>
      </c>
      <c r="E29" s="231">
        <f t="shared" si="11"/>
        <v>48.941037117003653</v>
      </c>
      <c r="F29" s="232">
        <v>0</v>
      </c>
      <c r="G29" s="221">
        <v>0</v>
      </c>
      <c r="H29" s="233" t="s">
        <v>62</v>
      </c>
      <c r="I29" s="221">
        <v>0</v>
      </c>
      <c r="J29" s="232">
        <v>0</v>
      </c>
      <c r="K29" s="233" t="s">
        <v>62</v>
      </c>
      <c r="L29" s="234">
        <v>0</v>
      </c>
      <c r="M29" s="221">
        <v>0</v>
      </c>
      <c r="N29" s="269"/>
      <c r="O29" s="309">
        <v>133389</v>
      </c>
      <c r="P29" s="232">
        <v>65281.96</v>
      </c>
      <c r="Q29" s="269">
        <f t="shared" si="13"/>
        <v>48.941037117003653</v>
      </c>
      <c r="R29" s="309">
        <v>0</v>
      </c>
      <c r="S29" s="232">
        <v>0</v>
      </c>
      <c r="T29" s="294" t="s">
        <v>62</v>
      </c>
    </row>
    <row r="30" spans="1:20" ht="15" customHeight="1" thickBot="1">
      <c r="A30" s="247">
        <v>313</v>
      </c>
      <c r="B30" s="248" t="s">
        <v>16</v>
      </c>
      <c r="C30" s="217">
        <v>512691</v>
      </c>
      <c r="D30" s="217">
        <v>261725.66</v>
      </c>
      <c r="E30" s="231">
        <f t="shared" si="11"/>
        <v>51.049396225016629</v>
      </c>
      <c r="F30" s="232">
        <v>0</v>
      </c>
      <c r="G30" s="221">
        <v>0</v>
      </c>
      <c r="H30" s="233" t="s">
        <v>62</v>
      </c>
      <c r="I30" s="221">
        <v>0</v>
      </c>
      <c r="J30" s="232">
        <v>0</v>
      </c>
      <c r="K30" s="233" t="s">
        <v>62</v>
      </c>
      <c r="L30" s="234">
        <v>0</v>
      </c>
      <c r="M30" s="221">
        <v>0</v>
      </c>
      <c r="N30" s="269" t="s">
        <v>62</v>
      </c>
      <c r="O30" s="309">
        <v>512691</v>
      </c>
      <c r="P30" s="232">
        <v>261725.66</v>
      </c>
      <c r="Q30" s="269">
        <f t="shared" si="13"/>
        <v>51.049396225016629</v>
      </c>
      <c r="R30" s="309">
        <v>0</v>
      </c>
      <c r="S30" s="232">
        <v>0</v>
      </c>
      <c r="T30" s="294" t="s">
        <v>62</v>
      </c>
    </row>
    <row r="31" spans="1:20" ht="15" customHeight="1" thickBot="1">
      <c r="A31" s="208">
        <v>32</v>
      </c>
      <c r="B31" s="245" t="s">
        <v>17</v>
      </c>
      <c r="C31" s="216">
        <f t="shared" ref="C31:C35" si="14">SUM(F31+I31+L31+O31+R31)</f>
        <v>341492</v>
      </c>
      <c r="D31" s="216">
        <f t="shared" ref="D31:D35" si="15">G31+J31+M31+P31+S31</f>
        <v>196159.12</v>
      </c>
      <c r="E31" s="235">
        <f t="shared" si="11"/>
        <v>57.441790730090304</v>
      </c>
      <c r="F31" s="228">
        <f t="shared" ref="F31:S31" si="16">F32+F33+F34+F35+F36</f>
        <v>0</v>
      </c>
      <c r="G31" s="220">
        <f t="shared" si="16"/>
        <v>0</v>
      </c>
      <c r="H31" s="229" t="s">
        <v>62</v>
      </c>
      <c r="I31" s="220">
        <f t="shared" si="16"/>
        <v>32367</v>
      </c>
      <c r="J31" s="228">
        <f t="shared" si="16"/>
        <v>11305.42</v>
      </c>
      <c r="K31" s="229">
        <f t="shared" ref="K31:K38" si="17">(J31/I31)*100</f>
        <v>34.928847282726231</v>
      </c>
      <c r="L31" s="230">
        <f t="shared" si="16"/>
        <v>188400</v>
      </c>
      <c r="M31" s="220">
        <f t="shared" si="16"/>
        <v>118590.03</v>
      </c>
      <c r="N31" s="246">
        <f t="shared" ref="N31:N45" si="18">(M31/L31)*100</f>
        <v>62.945875796178342</v>
      </c>
      <c r="O31" s="230">
        <f t="shared" si="16"/>
        <v>115725</v>
      </c>
      <c r="P31" s="230">
        <f t="shared" si="16"/>
        <v>66263.67</v>
      </c>
      <c r="Q31" s="266">
        <f t="shared" si="13"/>
        <v>57.259598185353212</v>
      </c>
      <c r="R31" s="220">
        <f t="shared" si="16"/>
        <v>5000</v>
      </c>
      <c r="S31" s="228">
        <f t="shared" si="16"/>
        <v>0</v>
      </c>
      <c r="T31" s="292"/>
    </row>
    <row r="32" spans="1:20" ht="15" customHeight="1" thickBot="1">
      <c r="A32" s="247">
        <v>321</v>
      </c>
      <c r="B32" s="248" t="s">
        <v>18</v>
      </c>
      <c r="C32" s="321">
        <v>120225</v>
      </c>
      <c r="D32" s="321">
        <v>60425.67</v>
      </c>
      <c r="E32" s="227">
        <f t="shared" si="11"/>
        <v>50.26048658764816</v>
      </c>
      <c r="F32" s="322">
        <v>0</v>
      </c>
      <c r="G32" s="323">
        <v>0</v>
      </c>
      <c r="H32" s="324" t="s">
        <v>62</v>
      </c>
      <c r="I32" s="323">
        <v>4500</v>
      </c>
      <c r="J32" s="322">
        <v>0</v>
      </c>
      <c r="K32" s="324"/>
      <c r="L32" s="325">
        <v>0</v>
      </c>
      <c r="M32" s="323">
        <v>0</v>
      </c>
      <c r="N32" s="326" t="s">
        <v>62</v>
      </c>
      <c r="O32" s="323">
        <v>115725</v>
      </c>
      <c r="P32" s="322">
        <v>60425.67</v>
      </c>
      <c r="Q32" s="326">
        <f t="shared" si="13"/>
        <v>52.214880103694107</v>
      </c>
      <c r="R32" s="309">
        <v>0</v>
      </c>
      <c r="S32" s="232"/>
      <c r="T32" s="294"/>
    </row>
    <row r="33" spans="1:24" ht="15" customHeight="1" thickBot="1">
      <c r="A33" s="247">
        <v>322</v>
      </c>
      <c r="B33" s="248" t="s">
        <v>19</v>
      </c>
      <c r="C33" s="217">
        <v>173867</v>
      </c>
      <c r="D33" s="217">
        <f>SUM(J33,M33)</f>
        <v>88882.819999999992</v>
      </c>
      <c r="E33" s="231">
        <f t="shared" si="11"/>
        <v>51.12115582600493</v>
      </c>
      <c r="F33" s="232">
        <v>0</v>
      </c>
      <c r="G33" s="221">
        <v>0</v>
      </c>
      <c r="H33" s="233" t="s">
        <v>62</v>
      </c>
      <c r="I33" s="221">
        <v>13867</v>
      </c>
      <c r="J33" s="232">
        <v>2133.29</v>
      </c>
      <c r="K33" s="233"/>
      <c r="L33" s="234">
        <v>160000</v>
      </c>
      <c r="M33" s="221">
        <v>86749.53</v>
      </c>
      <c r="N33" s="269">
        <f t="shared" si="18"/>
        <v>54.218456250000003</v>
      </c>
      <c r="O33" s="309"/>
      <c r="P33" s="232"/>
      <c r="Q33" s="269"/>
      <c r="R33" s="309">
        <v>0</v>
      </c>
      <c r="S33" s="232"/>
      <c r="T33" s="294"/>
    </row>
    <row r="34" spans="1:24" ht="15" customHeight="1" thickBot="1">
      <c r="A34" s="247">
        <v>323</v>
      </c>
      <c r="B34" s="248" t="s">
        <v>20</v>
      </c>
      <c r="C34" s="321">
        <v>32100</v>
      </c>
      <c r="D34" s="321">
        <f>SUM(J34,M34,P34)</f>
        <v>39893.629999999997</v>
      </c>
      <c r="E34" s="227">
        <f t="shared" si="11"/>
        <v>124.27922118380062</v>
      </c>
      <c r="F34" s="322">
        <v>0</v>
      </c>
      <c r="G34" s="323">
        <v>0</v>
      </c>
      <c r="H34" s="324"/>
      <c r="I34" s="323">
        <v>5000</v>
      </c>
      <c r="J34" s="322">
        <v>7753.13</v>
      </c>
      <c r="K34" s="324">
        <f t="shared" si="17"/>
        <v>155.0626</v>
      </c>
      <c r="L34" s="325">
        <v>22100</v>
      </c>
      <c r="M34" s="323">
        <v>31840.5</v>
      </c>
      <c r="N34" s="326">
        <f t="shared" si="18"/>
        <v>144.07466063348414</v>
      </c>
      <c r="O34" s="323">
        <v>0</v>
      </c>
      <c r="P34" s="322">
        <v>300</v>
      </c>
      <c r="Q34" s="326"/>
      <c r="R34" s="323">
        <v>5000</v>
      </c>
      <c r="S34" s="322"/>
      <c r="T34" s="292" t="s">
        <v>62</v>
      </c>
    </row>
    <row r="35" spans="1:24" ht="15" customHeight="1" thickBot="1">
      <c r="A35" s="247">
        <v>324</v>
      </c>
      <c r="B35" s="248" t="s">
        <v>36</v>
      </c>
      <c r="C35" s="217">
        <f t="shared" si="14"/>
        <v>0</v>
      </c>
      <c r="D35" s="217">
        <v>600</v>
      </c>
      <c r="E35" s="231" t="s">
        <v>62</v>
      </c>
      <c r="F35" s="232">
        <v>0</v>
      </c>
      <c r="G35" s="221">
        <v>0</v>
      </c>
      <c r="H35" s="233" t="s">
        <v>62</v>
      </c>
      <c r="I35" s="221">
        <v>0</v>
      </c>
      <c r="J35" s="232">
        <v>600</v>
      </c>
      <c r="K35" s="233" t="s">
        <v>62</v>
      </c>
      <c r="L35" s="234">
        <v>0</v>
      </c>
      <c r="M35" s="221"/>
      <c r="N35" s="269" t="s">
        <v>62</v>
      </c>
      <c r="O35" s="309">
        <v>0</v>
      </c>
      <c r="P35" s="232"/>
      <c r="Q35" s="269" t="s">
        <v>62</v>
      </c>
      <c r="R35" s="309">
        <v>0</v>
      </c>
      <c r="S35" s="232">
        <v>0</v>
      </c>
      <c r="T35" s="294" t="s">
        <v>62</v>
      </c>
      <c r="X35" s="312"/>
    </row>
    <row r="36" spans="1:24" ht="15" customHeight="1" thickBot="1">
      <c r="A36" s="247">
        <v>329</v>
      </c>
      <c r="B36" s="248" t="s">
        <v>21</v>
      </c>
      <c r="C36" s="217">
        <v>15300</v>
      </c>
      <c r="D36" s="217">
        <f>SUM(J36,P36)</f>
        <v>6357</v>
      </c>
      <c r="E36" s="231">
        <f t="shared" si="11"/>
        <v>41.549019607843135</v>
      </c>
      <c r="F36" s="232">
        <v>0</v>
      </c>
      <c r="G36" s="221">
        <v>0</v>
      </c>
      <c r="H36" s="233" t="s">
        <v>62</v>
      </c>
      <c r="I36" s="221">
        <v>9000</v>
      </c>
      <c r="J36" s="232">
        <v>819</v>
      </c>
      <c r="K36" s="233">
        <f t="shared" si="17"/>
        <v>9.1</v>
      </c>
      <c r="L36" s="234">
        <v>6300</v>
      </c>
      <c r="M36" s="221"/>
      <c r="N36" s="269">
        <f t="shared" si="18"/>
        <v>0</v>
      </c>
      <c r="O36" s="309">
        <v>0</v>
      </c>
      <c r="P36" s="232">
        <v>5538</v>
      </c>
      <c r="Q36" s="269"/>
      <c r="R36" s="309">
        <v>0</v>
      </c>
      <c r="S36" s="232">
        <v>0</v>
      </c>
      <c r="T36" s="294" t="s">
        <v>62</v>
      </c>
    </row>
    <row r="37" spans="1:24" ht="15" customHeight="1" thickBot="1">
      <c r="A37" s="208">
        <v>34</v>
      </c>
      <c r="B37" s="245" t="s">
        <v>22</v>
      </c>
      <c r="C37" s="216">
        <v>300</v>
      </c>
      <c r="D37" s="216">
        <v>0</v>
      </c>
      <c r="E37" s="235">
        <f t="shared" si="11"/>
        <v>0</v>
      </c>
      <c r="F37" s="228">
        <v>0</v>
      </c>
      <c r="G37" s="220">
        <v>0</v>
      </c>
      <c r="H37" s="229" t="s">
        <v>62</v>
      </c>
      <c r="I37" s="220">
        <v>300</v>
      </c>
      <c r="J37" s="230">
        <v>0</v>
      </c>
      <c r="K37" s="229">
        <f t="shared" si="17"/>
        <v>0</v>
      </c>
      <c r="L37" s="230">
        <v>0</v>
      </c>
      <c r="M37" s="220">
        <v>0</v>
      </c>
      <c r="N37" s="266" t="s">
        <v>62</v>
      </c>
      <c r="O37" s="220">
        <v>0</v>
      </c>
      <c r="P37" s="228">
        <v>0</v>
      </c>
      <c r="Q37" s="266" t="s">
        <v>62</v>
      </c>
      <c r="R37" s="220">
        <v>0</v>
      </c>
      <c r="S37" s="228">
        <v>0</v>
      </c>
      <c r="T37" s="292" t="s">
        <v>62</v>
      </c>
      <c r="U37" s="312"/>
    </row>
    <row r="38" spans="1:24" ht="15" customHeight="1" thickBot="1">
      <c r="A38" s="301">
        <v>343</v>
      </c>
      <c r="B38" s="302" t="s">
        <v>23</v>
      </c>
      <c r="C38" s="327">
        <v>300</v>
      </c>
      <c r="D38" s="327">
        <v>0</v>
      </c>
      <c r="E38" s="227">
        <f t="shared" si="11"/>
        <v>0</v>
      </c>
      <c r="F38" s="328">
        <v>0</v>
      </c>
      <c r="G38" s="329">
        <v>0</v>
      </c>
      <c r="H38" s="324" t="s">
        <v>62</v>
      </c>
      <c r="I38" s="329">
        <v>300</v>
      </c>
      <c r="J38" s="328">
        <v>0</v>
      </c>
      <c r="K38" s="324">
        <f t="shared" si="17"/>
        <v>0</v>
      </c>
      <c r="L38" s="330">
        <v>0</v>
      </c>
      <c r="M38" s="329">
        <v>0</v>
      </c>
      <c r="N38" s="326" t="s">
        <v>62</v>
      </c>
      <c r="O38" s="329">
        <v>0</v>
      </c>
      <c r="P38" s="328">
        <v>0</v>
      </c>
      <c r="Q38" s="326" t="s">
        <v>62</v>
      </c>
      <c r="R38" s="329">
        <v>0</v>
      </c>
      <c r="S38" s="328">
        <v>0</v>
      </c>
      <c r="T38" s="292" t="s">
        <v>62</v>
      </c>
    </row>
    <row r="39" spans="1:24" ht="30" customHeight="1" thickBot="1">
      <c r="A39" s="208">
        <v>37</v>
      </c>
      <c r="B39" s="245" t="s">
        <v>59</v>
      </c>
      <c r="C39" s="216"/>
      <c r="D39" s="216">
        <v>1537</v>
      </c>
      <c r="E39" s="235"/>
      <c r="F39" s="228">
        <f t="shared" ref="F39:M39" si="19">F40</f>
        <v>0</v>
      </c>
      <c r="G39" s="220">
        <f t="shared" si="19"/>
        <v>0</v>
      </c>
      <c r="H39" s="229" t="s">
        <v>62</v>
      </c>
      <c r="I39" s="220">
        <f t="shared" si="19"/>
        <v>0</v>
      </c>
      <c r="J39" s="228">
        <f t="shared" si="19"/>
        <v>0</v>
      </c>
      <c r="K39" s="229" t="s">
        <v>62</v>
      </c>
      <c r="L39" s="230">
        <f t="shared" si="19"/>
        <v>0</v>
      </c>
      <c r="M39" s="220">
        <f t="shared" si="19"/>
        <v>0</v>
      </c>
      <c r="N39" s="266" t="s">
        <v>62</v>
      </c>
      <c r="O39" s="220">
        <f>O40</f>
        <v>0</v>
      </c>
      <c r="P39" s="228">
        <f>P40</f>
        <v>1537.49</v>
      </c>
      <c r="Q39" s="266"/>
      <c r="R39" s="220">
        <f>R40</f>
        <v>0</v>
      </c>
      <c r="S39" s="228">
        <f>S40</f>
        <v>0</v>
      </c>
      <c r="T39" s="306" t="s">
        <v>62</v>
      </c>
    </row>
    <row r="40" spans="1:24" ht="30" customHeight="1" thickBot="1">
      <c r="A40" s="247">
        <v>372</v>
      </c>
      <c r="B40" s="248" t="s">
        <v>58</v>
      </c>
      <c r="C40" s="217"/>
      <c r="D40" s="217">
        <v>1537.49</v>
      </c>
      <c r="E40" s="231"/>
      <c r="F40" s="232">
        <v>0</v>
      </c>
      <c r="G40" s="221">
        <v>0</v>
      </c>
      <c r="H40" s="233" t="s">
        <v>62</v>
      </c>
      <c r="I40" s="221">
        <v>0</v>
      </c>
      <c r="J40" s="232">
        <v>0</v>
      </c>
      <c r="K40" s="233" t="s">
        <v>62</v>
      </c>
      <c r="L40" s="234">
        <v>0</v>
      </c>
      <c r="M40" s="221">
        <v>0</v>
      </c>
      <c r="N40" s="269" t="s">
        <v>62</v>
      </c>
      <c r="O40" s="309"/>
      <c r="P40" s="232">
        <v>1537.49</v>
      </c>
      <c r="Q40" s="269"/>
      <c r="R40" s="309">
        <v>0</v>
      </c>
      <c r="S40" s="232">
        <v>0</v>
      </c>
      <c r="T40" s="307" t="s">
        <v>62</v>
      </c>
    </row>
    <row r="41" spans="1:24" ht="26.25" thickBot="1">
      <c r="A41" s="281">
        <v>4</v>
      </c>
      <c r="B41" s="270" t="s">
        <v>32</v>
      </c>
      <c r="C41" s="215">
        <v>27000</v>
      </c>
      <c r="D41" s="215">
        <f>SUM(D43,D44)</f>
        <v>6342.0599999999995</v>
      </c>
      <c r="E41" s="271">
        <f t="shared" si="11"/>
        <v>23.489111111111111</v>
      </c>
      <c r="F41" s="272">
        <f>F42</f>
        <v>0</v>
      </c>
      <c r="G41" s="219">
        <f t="shared" ref="G41" si="20">G42</f>
        <v>0</v>
      </c>
      <c r="H41" s="273" t="s">
        <v>62</v>
      </c>
      <c r="I41" s="219">
        <v>12000</v>
      </c>
      <c r="J41" s="272">
        <v>5333</v>
      </c>
      <c r="K41" s="273" t="s">
        <v>62</v>
      </c>
      <c r="L41" s="274">
        <v>0</v>
      </c>
      <c r="M41" s="219">
        <v>0</v>
      </c>
      <c r="N41" s="275"/>
      <c r="O41" s="315"/>
      <c r="P41" s="335">
        <v>1009</v>
      </c>
      <c r="Q41" s="316"/>
      <c r="R41" s="315">
        <v>15000</v>
      </c>
      <c r="S41" s="272">
        <v>0</v>
      </c>
      <c r="T41" s="291">
        <f t="shared" ref="T41:T45" si="21">(S41/R41)*100</f>
        <v>0</v>
      </c>
    </row>
    <row r="42" spans="1:24" ht="26.25" thickBot="1">
      <c r="A42" s="208">
        <v>42</v>
      </c>
      <c r="B42" s="245" t="s">
        <v>25</v>
      </c>
      <c r="C42" s="216">
        <v>27000</v>
      </c>
      <c r="D42" s="216">
        <v>0</v>
      </c>
      <c r="E42" s="235">
        <f t="shared" si="11"/>
        <v>0</v>
      </c>
      <c r="F42" s="228">
        <f t="shared" ref="F42:G42" si="22">F43+F44</f>
        <v>0</v>
      </c>
      <c r="G42" s="220">
        <f t="shared" si="22"/>
        <v>0</v>
      </c>
      <c r="H42" s="229" t="s">
        <v>62</v>
      </c>
      <c r="I42" s="220">
        <v>12000</v>
      </c>
      <c r="J42" s="228">
        <f>SUM(J43:J44)</f>
        <v>5333.33</v>
      </c>
      <c r="K42" s="229" t="s">
        <v>62</v>
      </c>
      <c r="L42" s="230">
        <v>0</v>
      </c>
      <c r="M42" s="220">
        <v>0</v>
      </c>
      <c r="N42" s="266"/>
      <c r="O42" s="220">
        <v>0</v>
      </c>
      <c r="P42" s="228">
        <v>0</v>
      </c>
      <c r="Q42" s="266"/>
      <c r="R42" s="230">
        <v>15000</v>
      </c>
      <c r="S42" s="230">
        <f>SUM(S43:S44)</f>
        <v>0</v>
      </c>
      <c r="T42" s="292">
        <v>0</v>
      </c>
    </row>
    <row r="43" spans="1:24" ht="15" customHeight="1" thickBot="1">
      <c r="A43" s="301">
        <v>422</v>
      </c>
      <c r="B43" s="302" t="s">
        <v>24</v>
      </c>
      <c r="C43" s="303">
        <v>26600</v>
      </c>
      <c r="D43" s="303">
        <v>5333</v>
      </c>
      <c r="E43" s="231">
        <f t="shared" si="11"/>
        <v>20.048872180451127</v>
      </c>
      <c r="F43" s="205">
        <v>0</v>
      </c>
      <c r="G43" s="304">
        <v>0</v>
      </c>
      <c r="H43" s="233" t="s">
        <v>62</v>
      </c>
      <c r="I43" s="304">
        <v>10000</v>
      </c>
      <c r="J43" s="205">
        <v>5333.33</v>
      </c>
      <c r="K43" s="233"/>
      <c r="L43" s="305">
        <v>1600</v>
      </c>
      <c r="M43" s="304">
        <v>0</v>
      </c>
      <c r="N43" s="269" t="s">
        <v>62</v>
      </c>
      <c r="O43" s="310">
        <v>0</v>
      </c>
      <c r="P43" s="205"/>
      <c r="Q43" s="269"/>
      <c r="R43" s="310">
        <v>15000</v>
      </c>
      <c r="S43" s="205"/>
      <c r="T43" s="294">
        <f t="shared" si="21"/>
        <v>0</v>
      </c>
    </row>
    <row r="44" spans="1:24" ht="26.25" thickBot="1">
      <c r="A44" s="301">
        <v>424</v>
      </c>
      <c r="B44" s="302" t="s">
        <v>26</v>
      </c>
      <c r="C44" s="303">
        <v>2000</v>
      </c>
      <c r="D44" s="303">
        <v>1009.06</v>
      </c>
      <c r="E44" s="231">
        <f t="shared" si="11"/>
        <v>50.452999999999989</v>
      </c>
      <c r="F44" s="205">
        <v>0</v>
      </c>
      <c r="G44" s="304">
        <v>0</v>
      </c>
      <c r="H44" s="233" t="s">
        <v>62</v>
      </c>
      <c r="I44" s="304">
        <v>2000</v>
      </c>
      <c r="J44" s="205">
        <v>0</v>
      </c>
      <c r="K44" s="233" t="s">
        <v>62</v>
      </c>
      <c r="L44" s="305"/>
      <c r="M44" s="304">
        <v>0</v>
      </c>
      <c r="N44" s="269"/>
      <c r="O44" s="310">
        <v>0</v>
      </c>
      <c r="P44" s="205">
        <v>1009.06</v>
      </c>
      <c r="Q44" s="269"/>
      <c r="R44" s="310"/>
      <c r="S44" s="205"/>
      <c r="T44" s="294"/>
    </row>
    <row r="45" spans="1:24" ht="20.100000000000001" customHeight="1" thickBot="1">
      <c r="A45" s="250"/>
      <c r="B45" s="251" t="s">
        <v>37</v>
      </c>
      <c r="C45" s="252">
        <v>3345626</v>
      </c>
      <c r="D45" s="252">
        <f>SUM(D26,D41)</f>
        <v>2139751.29</v>
      </c>
      <c r="E45" s="238">
        <f t="shared" si="11"/>
        <v>63.956679258231496</v>
      </c>
      <c r="F45" s="206">
        <f t="shared" ref="F45:R45" si="23">F26+F41</f>
        <v>0</v>
      </c>
      <c r="G45" s="207">
        <f t="shared" si="23"/>
        <v>0</v>
      </c>
      <c r="H45" s="239" t="s">
        <v>62</v>
      </c>
      <c r="I45" s="207">
        <v>44667</v>
      </c>
      <c r="J45" s="206">
        <f>SUM(J26,J41)</f>
        <v>16638.419999999998</v>
      </c>
      <c r="K45" s="239"/>
      <c r="L45" s="240">
        <v>188400</v>
      </c>
      <c r="M45" s="207">
        <f>SUM(M26,M41)</f>
        <v>118590.03</v>
      </c>
      <c r="N45" s="295">
        <f t="shared" si="18"/>
        <v>62.945875796178342</v>
      </c>
      <c r="O45" s="317">
        <v>3092559</v>
      </c>
      <c r="P45" s="336">
        <f>SUM(P26,P41)</f>
        <v>2004522.7799999998</v>
      </c>
      <c r="Q45" s="318">
        <f t="shared" si="13"/>
        <v>64.817608330188676</v>
      </c>
      <c r="R45" s="317">
        <f t="shared" si="23"/>
        <v>20000</v>
      </c>
      <c r="S45" s="206"/>
      <c r="T45" s="291">
        <f t="shared" si="21"/>
        <v>0</v>
      </c>
    </row>
    <row r="46" spans="1:24" ht="15" customHeight="1" thickBot="1">
      <c r="A46" s="73"/>
      <c r="B46" s="83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311"/>
      <c r="S46" s="84"/>
    </row>
    <row r="47" spans="1:24" s="4" customFormat="1" ht="20.100000000000001" customHeight="1" thickBot="1">
      <c r="A47" s="377" t="s">
        <v>44</v>
      </c>
      <c r="B47" s="378"/>
      <c r="C47" s="378"/>
      <c r="D47" s="378"/>
      <c r="E47" s="276"/>
      <c r="F47" s="278"/>
      <c r="G47" s="279"/>
      <c r="H47" s="279"/>
      <c r="I47" s="277"/>
      <c r="J47" s="277"/>
      <c r="K47" s="277"/>
      <c r="L47" s="277"/>
      <c r="M47" s="277"/>
      <c r="N47" s="277"/>
      <c r="O47" s="278" t="s">
        <v>45</v>
      </c>
      <c r="P47" s="279"/>
      <c r="Q47" s="279"/>
      <c r="R47" s="277"/>
      <c r="S47" s="277"/>
      <c r="T47" s="290"/>
    </row>
    <row r="48" spans="1:24" s="12" customFormat="1" ht="20.100000000000001" customHeight="1" thickBot="1">
      <c r="A48" s="242">
        <v>3</v>
      </c>
      <c r="B48" s="243" t="s">
        <v>12</v>
      </c>
      <c r="C48" s="222">
        <f t="shared" ref="C48:C57" si="24">SUM(F48+I48+L48+O48+R48)</f>
        <v>35144</v>
      </c>
      <c r="D48" s="222">
        <f t="shared" ref="D48:D57" si="25">G48+J48+M48+P48+S48</f>
        <v>20431.16</v>
      </c>
      <c r="E48" s="282">
        <f>(D48/C48)*100</f>
        <v>58.1355565672661</v>
      </c>
      <c r="F48" s="223">
        <f t="shared" ref="F48:S48" si="26">F49+F53</f>
        <v>2271</v>
      </c>
      <c r="G48" s="224">
        <f t="shared" si="26"/>
        <v>794.81000000000006</v>
      </c>
      <c r="H48" s="225" t="s">
        <v>62</v>
      </c>
      <c r="I48" s="224">
        <f t="shared" si="26"/>
        <v>0</v>
      </c>
      <c r="J48" s="223">
        <f t="shared" si="26"/>
        <v>0</v>
      </c>
      <c r="K48" s="225" t="s">
        <v>62</v>
      </c>
      <c r="L48" s="226">
        <f t="shared" si="26"/>
        <v>0</v>
      </c>
      <c r="M48" s="224">
        <f t="shared" si="26"/>
        <v>0</v>
      </c>
      <c r="N48" s="225" t="s">
        <v>62</v>
      </c>
      <c r="O48" s="224">
        <f t="shared" si="26"/>
        <v>32873</v>
      </c>
      <c r="P48" s="223">
        <f t="shared" si="26"/>
        <v>19636.349999999999</v>
      </c>
      <c r="Q48" s="283">
        <f>(P48/O48)*100</f>
        <v>59.733976211480545</v>
      </c>
      <c r="R48" s="226">
        <f t="shared" si="26"/>
        <v>0</v>
      </c>
      <c r="S48" s="226">
        <f t="shared" si="26"/>
        <v>0</v>
      </c>
      <c r="T48" s="291" t="s">
        <v>62</v>
      </c>
    </row>
    <row r="49" spans="1:20" s="4" customFormat="1" ht="15" customHeight="1" thickBot="1">
      <c r="A49" s="208">
        <v>31</v>
      </c>
      <c r="B49" s="245" t="s">
        <v>13</v>
      </c>
      <c r="C49" s="216">
        <f t="shared" si="24"/>
        <v>35144</v>
      </c>
      <c r="D49" s="216">
        <f t="shared" si="25"/>
        <v>20431.16</v>
      </c>
      <c r="E49" s="235">
        <f t="shared" ref="E49:E57" si="27">(D49/C49)*100</f>
        <v>58.1355565672661</v>
      </c>
      <c r="F49" s="228">
        <f t="shared" ref="F49:S49" si="28">F50+F51+F52</f>
        <v>2271</v>
      </c>
      <c r="G49" s="220">
        <f t="shared" si="28"/>
        <v>794.81000000000006</v>
      </c>
      <c r="H49" s="229" t="s">
        <v>62</v>
      </c>
      <c r="I49" s="220">
        <f t="shared" si="28"/>
        <v>0</v>
      </c>
      <c r="J49" s="228">
        <f t="shared" si="28"/>
        <v>0</v>
      </c>
      <c r="K49" s="229" t="s">
        <v>62</v>
      </c>
      <c r="L49" s="230">
        <f t="shared" si="28"/>
        <v>0</v>
      </c>
      <c r="M49" s="220">
        <f t="shared" si="28"/>
        <v>0</v>
      </c>
      <c r="N49" s="229" t="s">
        <v>62</v>
      </c>
      <c r="O49" s="220">
        <f t="shared" si="28"/>
        <v>32873</v>
      </c>
      <c r="P49" s="228">
        <f>SUM(P50:P52)</f>
        <v>19636.349999999999</v>
      </c>
      <c r="Q49" s="266">
        <f>(P49/O49)*100</f>
        <v>59.733976211480545</v>
      </c>
      <c r="R49" s="230">
        <f t="shared" si="28"/>
        <v>0</v>
      </c>
      <c r="S49" s="230">
        <f t="shared" si="28"/>
        <v>0</v>
      </c>
      <c r="T49" s="292" t="s">
        <v>62</v>
      </c>
    </row>
    <row r="50" spans="1:20" s="4" customFormat="1" ht="15" customHeight="1" thickBot="1">
      <c r="A50" s="247">
        <v>311</v>
      </c>
      <c r="B50" s="248" t="s">
        <v>14</v>
      </c>
      <c r="C50" s="217">
        <v>30164</v>
      </c>
      <c r="D50" s="217">
        <v>17538</v>
      </c>
      <c r="E50" s="231">
        <f t="shared" si="27"/>
        <v>58.142156212703888</v>
      </c>
      <c r="F50" s="232">
        <v>1949</v>
      </c>
      <c r="G50" s="221">
        <v>607.73</v>
      </c>
      <c r="H50" s="233" t="s">
        <v>62</v>
      </c>
      <c r="I50" s="221">
        <v>0</v>
      </c>
      <c r="J50" s="232">
        <v>0</v>
      </c>
      <c r="K50" s="233" t="s">
        <v>62</v>
      </c>
      <c r="L50" s="234">
        <v>0</v>
      </c>
      <c r="M50" s="221">
        <v>0</v>
      </c>
      <c r="N50" s="233" t="s">
        <v>62</v>
      </c>
      <c r="O50" s="221">
        <v>28215</v>
      </c>
      <c r="P50" s="232">
        <v>16929.759999999998</v>
      </c>
      <c r="Q50" s="293">
        <f>(P50/O50)*100</f>
        <v>60.002693602693604</v>
      </c>
      <c r="R50" s="234">
        <v>0</v>
      </c>
      <c r="S50" s="234">
        <v>0</v>
      </c>
      <c r="T50" s="294" t="s">
        <v>62</v>
      </c>
    </row>
    <row r="51" spans="1:20" ht="15" customHeight="1" thickBot="1">
      <c r="A51" s="247">
        <v>312</v>
      </c>
      <c r="B51" s="248" t="s">
        <v>15</v>
      </c>
      <c r="C51" s="217">
        <f t="shared" si="24"/>
        <v>0</v>
      </c>
      <c r="D51" s="217">
        <v>0</v>
      </c>
      <c r="E51" s="231" t="s">
        <v>62</v>
      </c>
      <c r="F51" s="232">
        <v>0</v>
      </c>
      <c r="G51" s="221">
        <v>0</v>
      </c>
      <c r="H51" s="233" t="s">
        <v>62</v>
      </c>
      <c r="I51" s="221">
        <v>0</v>
      </c>
      <c r="J51" s="232">
        <v>0</v>
      </c>
      <c r="K51" s="233" t="s">
        <v>62</v>
      </c>
      <c r="L51" s="234">
        <v>0</v>
      </c>
      <c r="M51" s="221">
        <v>0</v>
      </c>
      <c r="N51" s="233" t="s">
        <v>62</v>
      </c>
      <c r="O51" s="221">
        <v>0</v>
      </c>
      <c r="P51" s="232">
        <v>0</v>
      </c>
      <c r="Q51" s="269" t="s">
        <v>62</v>
      </c>
      <c r="R51" s="234">
        <v>0</v>
      </c>
      <c r="S51" s="234">
        <v>0</v>
      </c>
      <c r="T51" s="294" t="s">
        <v>62</v>
      </c>
    </row>
    <row r="52" spans="1:20" ht="15" customHeight="1" thickBot="1">
      <c r="A52" s="247">
        <v>313</v>
      </c>
      <c r="B52" s="248" t="s">
        <v>16</v>
      </c>
      <c r="C52" s="217">
        <v>4980</v>
      </c>
      <c r="D52" s="217">
        <v>2894</v>
      </c>
      <c r="E52" s="231">
        <f t="shared" si="27"/>
        <v>58.112449799196789</v>
      </c>
      <c r="F52" s="232">
        <v>322</v>
      </c>
      <c r="G52" s="221">
        <v>187.08</v>
      </c>
      <c r="H52" s="233" t="s">
        <v>62</v>
      </c>
      <c r="I52" s="221">
        <v>0</v>
      </c>
      <c r="J52" s="232">
        <v>0</v>
      </c>
      <c r="K52" s="233" t="s">
        <v>62</v>
      </c>
      <c r="L52" s="234">
        <v>0</v>
      </c>
      <c r="M52" s="221">
        <v>0</v>
      </c>
      <c r="N52" s="233" t="s">
        <v>62</v>
      </c>
      <c r="O52" s="221">
        <v>4658</v>
      </c>
      <c r="P52" s="232">
        <v>2706.59</v>
      </c>
      <c r="Q52" s="269">
        <f>(P52/O52)*100</f>
        <v>58.106268784886218</v>
      </c>
      <c r="R52" s="234">
        <v>0</v>
      </c>
      <c r="S52" s="234">
        <v>0</v>
      </c>
      <c r="T52" s="294" t="s">
        <v>62</v>
      </c>
    </row>
    <row r="53" spans="1:20" ht="15" customHeight="1" thickBot="1">
      <c r="A53" s="208">
        <v>32</v>
      </c>
      <c r="B53" s="245" t="s">
        <v>17</v>
      </c>
      <c r="C53" s="216">
        <v>0</v>
      </c>
      <c r="D53" s="216">
        <v>0</v>
      </c>
      <c r="E53" s="235"/>
      <c r="F53" s="228">
        <f>F54+F55+F56</f>
        <v>0</v>
      </c>
      <c r="G53" s="220">
        <f t="shared" ref="G53:S53" si="29">G54+G55+G56</f>
        <v>0</v>
      </c>
      <c r="H53" s="229" t="s">
        <v>62</v>
      </c>
      <c r="I53" s="220">
        <f t="shared" si="29"/>
        <v>0</v>
      </c>
      <c r="J53" s="228">
        <f t="shared" si="29"/>
        <v>0</v>
      </c>
      <c r="K53" s="229" t="s">
        <v>62</v>
      </c>
      <c r="L53" s="230">
        <f t="shared" si="29"/>
        <v>0</v>
      </c>
      <c r="M53" s="220">
        <f t="shared" si="29"/>
        <v>0</v>
      </c>
      <c r="N53" s="229" t="s">
        <v>62</v>
      </c>
      <c r="O53" s="220">
        <v>0</v>
      </c>
      <c r="P53" s="228">
        <v>0</v>
      </c>
      <c r="Q53" s="266"/>
      <c r="R53" s="230">
        <f t="shared" si="29"/>
        <v>0</v>
      </c>
      <c r="S53" s="230">
        <f t="shared" si="29"/>
        <v>0</v>
      </c>
      <c r="T53" s="292" t="s">
        <v>62</v>
      </c>
    </row>
    <row r="54" spans="1:20" s="4" customFormat="1" ht="15" customHeight="1" thickBot="1">
      <c r="A54" s="247">
        <v>321</v>
      </c>
      <c r="B54" s="248" t="s">
        <v>18</v>
      </c>
      <c r="C54" s="217">
        <v>0</v>
      </c>
      <c r="D54" s="217">
        <v>0</v>
      </c>
      <c r="E54" s="231"/>
      <c r="F54" s="232">
        <v>0</v>
      </c>
      <c r="G54" s="221">
        <v>0</v>
      </c>
      <c r="H54" s="233" t="s">
        <v>62</v>
      </c>
      <c r="I54" s="221">
        <v>0</v>
      </c>
      <c r="J54" s="232">
        <v>0</v>
      </c>
      <c r="K54" s="233" t="s">
        <v>62</v>
      </c>
      <c r="L54" s="234">
        <v>0</v>
      </c>
      <c r="M54" s="221">
        <v>0</v>
      </c>
      <c r="N54" s="233" t="s">
        <v>62</v>
      </c>
      <c r="O54" s="221">
        <v>0</v>
      </c>
      <c r="P54" s="232">
        <v>0</v>
      </c>
      <c r="Q54" s="269"/>
      <c r="R54" s="234">
        <v>0</v>
      </c>
      <c r="S54" s="234">
        <v>0</v>
      </c>
      <c r="T54" s="294" t="s">
        <v>62</v>
      </c>
    </row>
    <row r="55" spans="1:20" s="4" customFormat="1" ht="15" customHeight="1" thickBot="1">
      <c r="A55" s="247">
        <v>322</v>
      </c>
      <c r="B55" s="248" t="s">
        <v>19</v>
      </c>
      <c r="C55" s="217">
        <f t="shared" si="24"/>
        <v>0</v>
      </c>
      <c r="D55" s="217">
        <f t="shared" si="25"/>
        <v>0</v>
      </c>
      <c r="E55" s="231" t="s">
        <v>62</v>
      </c>
      <c r="F55" s="232">
        <v>0</v>
      </c>
      <c r="G55" s="221">
        <v>0</v>
      </c>
      <c r="H55" s="233" t="s">
        <v>62</v>
      </c>
      <c r="I55" s="221">
        <v>0</v>
      </c>
      <c r="J55" s="232">
        <v>0</v>
      </c>
      <c r="K55" s="233" t="s">
        <v>62</v>
      </c>
      <c r="L55" s="234">
        <v>0</v>
      </c>
      <c r="M55" s="221">
        <v>0</v>
      </c>
      <c r="N55" s="233" t="s">
        <v>62</v>
      </c>
      <c r="O55" s="221">
        <v>0</v>
      </c>
      <c r="P55" s="232">
        <v>0</v>
      </c>
      <c r="Q55" s="269" t="s">
        <v>62</v>
      </c>
      <c r="R55" s="234">
        <v>0</v>
      </c>
      <c r="S55" s="234">
        <v>0</v>
      </c>
      <c r="T55" s="294" t="s">
        <v>62</v>
      </c>
    </row>
    <row r="56" spans="1:20" ht="15" customHeight="1" thickBot="1">
      <c r="A56" s="247">
        <v>323</v>
      </c>
      <c r="B56" s="248" t="s">
        <v>20</v>
      </c>
      <c r="C56" s="217">
        <f t="shared" si="24"/>
        <v>0</v>
      </c>
      <c r="D56" s="217">
        <f t="shared" si="25"/>
        <v>0</v>
      </c>
      <c r="E56" s="231" t="s">
        <v>62</v>
      </c>
      <c r="F56" s="232">
        <v>0</v>
      </c>
      <c r="G56" s="221">
        <v>0</v>
      </c>
      <c r="H56" s="233" t="s">
        <v>62</v>
      </c>
      <c r="I56" s="221">
        <v>0</v>
      </c>
      <c r="J56" s="232">
        <v>0</v>
      </c>
      <c r="K56" s="233" t="s">
        <v>62</v>
      </c>
      <c r="L56" s="234">
        <v>0</v>
      </c>
      <c r="M56" s="221">
        <v>0</v>
      </c>
      <c r="N56" s="233" t="s">
        <v>62</v>
      </c>
      <c r="O56" s="221">
        <v>0</v>
      </c>
      <c r="P56" s="232">
        <v>0</v>
      </c>
      <c r="Q56" s="269" t="s">
        <v>62</v>
      </c>
      <c r="R56" s="234">
        <v>0</v>
      </c>
      <c r="S56" s="234">
        <v>0</v>
      </c>
      <c r="T56" s="294" t="s">
        <v>62</v>
      </c>
    </row>
    <row r="57" spans="1:20" ht="20.100000000000001" customHeight="1" thickBot="1">
      <c r="A57" s="250"/>
      <c r="B57" s="251" t="s">
        <v>37</v>
      </c>
      <c r="C57" s="252">
        <f t="shared" si="24"/>
        <v>35144</v>
      </c>
      <c r="D57" s="252">
        <f t="shared" si="25"/>
        <v>20431.16</v>
      </c>
      <c r="E57" s="238">
        <f t="shared" si="27"/>
        <v>58.1355565672661</v>
      </c>
      <c r="F57" s="206">
        <f t="shared" ref="F57:S57" si="30">F48</f>
        <v>2271</v>
      </c>
      <c r="G57" s="207">
        <f t="shared" si="30"/>
        <v>794.81000000000006</v>
      </c>
      <c r="H57" s="239" t="s">
        <v>62</v>
      </c>
      <c r="I57" s="207">
        <f t="shared" si="30"/>
        <v>0</v>
      </c>
      <c r="J57" s="206">
        <f t="shared" si="30"/>
        <v>0</v>
      </c>
      <c r="K57" s="239" t="s">
        <v>62</v>
      </c>
      <c r="L57" s="240">
        <f t="shared" si="30"/>
        <v>0</v>
      </c>
      <c r="M57" s="207">
        <f t="shared" si="30"/>
        <v>0</v>
      </c>
      <c r="N57" s="239" t="s">
        <v>62</v>
      </c>
      <c r="O57" s="207">
        <f t="shared" si="30"/>
        <v>32873</v>
      </c>
      <c r="P57" s="206">
        <f t="shared" si="30"/>
        <v>19636.349999999999</v>
      </c>
      <c r="Q57" s="295">
        <f>(P57/O57)*100</f>
        <v>59.733976211480545</v>
      </c>
      <c r="R57" s="240">
        <f>R48</f>
        <v>0</v>
      </c>
      <c r="S57" s="240">
        <f t="shared" si="30"/>
        <v>0</v>
      </c>
      <c r="T57" s="296" t="s">
        <v>62</v>
      </c>
    </row>
    <row r="58" spans="1:20" ht="15" customHeight="1" thickBot="1">
      <c r="A58" s="297"/>
      <c r="B58" s="298"/>
      <c r="C58" s="299"/>
      <c r="D58" s="299"/>
      <c r="E58" s="299"/>
      <c r="F58" s="299"/>
      <c r="G58" s="299"/>
      <c r="H58" s="299"/>
      <c r="I58" s="299"/>
      <c r="J58" s="299"/>
      <c r="K58" s="299"/>
      <c r="L58" s="299"/>
      <c r="M58" s="299"/>
      <c r="N58" s="299"/>
      <c r="O58" s="299"/>
      <c r="P58" s="299"/>
      <c r="Q58" s="299"/>
      <c r="R58" s="300"/>
      <c r="S58" s="300"/>
      <c r="T58" s="241"/>
    </row>
    <row r="59" spans="1:20" ht="20.100000000000001" customHeight="1" thickBot="1">
      <c r="A59" s="377" t="s">
        <v>66</v>
      </c>
      <c r="B59" s="378"/>
      <c r="C59" s="378"/>
      <c r="D59" s="378"/>
      <c r="E59" s="276"/>
      <c r="F59" s="278" t="s">
        <v>43</v>
      </c>
      <c r="G59" s="279"/>
      <c r="H59" s="279"/>
      <c r="I59" s="277"/>
      <c r="J59" s="277"/>
      <c r="K59" s="277"/>
      <c r="L59" s="277"/>
      <c r="M59" s="277"/>
      <c r="N59" s="277"/>
      <c r="O59" s="278" t="s">
        <v>46</v>
      </c>
      <c r="P59" s="279"/>
      <c r="Q59" s="279"/>
      <c r="R59" s="277"/>
      <c r="S59" s="277"/>
      <c r="T59" s="162"/>
    </row>
    <row r="60" spans="1:20" s="12" customFormat="1" ht="20.100000000000001" customHeight="1" thickBot="1">
      <c r="A60" s="242">
        <v>3</v>
      </c>
      <c r="B60" s="243" t="s">
        <v>12</v>
      </c>
      <c r="C60" s="222">
        <f t="shared" ref="C60:C63" si="31">SUM(F60+I60+L60+O60+R60)</f>
        <v>9600</v>
      </c>
      <c r="D60" s="222">
        <f t="shared" ref="D60:D63" si="32">G60+J60+M60+P60+S60</f>
        <v>4798.1400000000003</v>
      </c>
      <c r="E60" s="282"/>
      <c r="F60" s="223">
        <f t="shared" ref="F60:S60" si="33">F61</f>
        <v>9600</v>
      </c>
      <c r="G60" s="224">
        <f t="shared" si="33"/>
        <v>4798.1400000000003</v>
      </c>
      <c r="H60" s="283"/>
      <c r="I60" s="224">
        <f t="shared" si="33"/>
        <v>0</v>
      </c>
      <c r="J60" s="224">
        <f t="shared" si="33"/>
        <v>0</v>
      </c>
      <c r="K60" s="284" t="s">
        <v>62</v>
      </c>
      <c r="L60" s="224">
        <f t="shared" si="33"/>
        <v>0</v>
      </c>
      <c r="M60" s="224">
        <f t="shared" si="33"/>
        <v>0</v>
      </c>
      <c r="N60" s="225" t="s">
        <v>62</v>
      </c>
      <c r="O60" s="224">
        <f t="shared" si="33"/>
        <v>0</v>
      </c>
      <c r="P60" s="226">
        <f t="shared" si="33"/>
        <v>0</v>
      </c>
      <c r="Q60" s="283"/>
      <c r="R60" s="226">
        <f t="shared" si="33"/>
        <v>0</v>
      </c>
      <c r="S60" s="226">
        <f t="shared" si="33"/>
        <v>0</v>
      </c>
      <c r="T60" s="191" t="s">
        <v>62</v>
      </c>
    </row>
    <row r="61" spans="1:20" s="4" customFormat="1" ht="15" customHeight="1" thickBot="1">
      <c r="A61" s="208">
        <v>31</v>
      </c>
      <c r="B61" s="245" t="s">
        <v>13</v>
      </c>
      <c r="C61" s="216">
        <v>9600</v>
      </c>
      <c r="D61" s="216">
        <f t="shared" si="32"/>
        <v>4798.1400000000003</v>
      </c>
      <c r="E61" s="282"/>
      <c r="F61" s="228">
        <v>9600</v>
      </c>
      <c r="G61" s="220">
        <f>SUM(G62:G64)</f>
        <v>4798.1400000000003</v>
      </c>
      <c r="H61" s="285"/>
      <c r="I61" s="265">
        <f t="shared" ref="I61:S61" si="34">I62+I63+I64</f>
        <v>0</v>
      </c>
      <c r="J61" s="220">
        <f t="shared" si="34"/>
        <v>0</v>
      </c>
      <c r="K61" s="286" t="s">
        <v>62</v>
      </c>
      <c r="L61" s="220">
        <f t="shared" si="34"/>
        <v>0</v>
      </c>
      <c r="M61" s="220">
        <f t="shared" si="34"/>
        <v>0</v>
      </c>
      <c r="N61" s="264" t="s">
        <v>62</v>
      </c>
      <c r="O61" s="265">
        <f t="shared" si="34"/>
        <v>0</v>
      </c>
      <c r="P61" s="228">
        <f t="shared" si="34"/>
        <v>0</v>
      </c>
      <c r="Q61" s="266"/>
      <c r="R61" s="230">
        <f t="shared" si="34"/>
        <v>0</v>
      </c>
      <c r="S61" s="230">
        <f t="shared" si="34"/>
        <v>0</v>
      </c>
      <c r="T61" s="192" t="s">
        <v>62</v>
      </c>
    </row>
    <row r="62" spans="1:20" ht="15" customHeight="1" thickBot="1">
      <c r="A62" s="247">
        <v>311</v>
      </c>
      <c r="B62" s="248" t="s">
        <v>14</v>
      </c>
      <c r="C62" s="217">
        <v>8241</v>
      </c>
      <c r="D62" s="217">
        <v>4120</v>
      </c>
      <c r="E62" s="282"/>
      <c r="F62" s="232">
        <v>8241</v>
      </c>
      <c r="G62" s="221">
        <v>4120.1400000000003</v>
      </c>
      <c r="H62" s="269"/>
      <c r="I62" s="221">
        <v>0</v>
      </c>
      <c r="J62" s="221">
        <v>0</v>
      </c>
      <c r="K62" s="287" t="s">
        <v>62</v>
      </c>
      <c r="L62" s="221">
        <v>0</v>
      </c>
      <c r="M62" s="221">
        <v>0</v>
      </c>
      <c r="N62" s="267" t="s">
        <v>62</v>
      </c>
      <c r="O62" s="268">
        <v>0</v>
      </c>
      <c r="P62" s="232">
        <v>0</v>
      </c>
      <c r="Q62" s="269"/>
      <c r="R62" s="234">
        <v>0</v>
      </c>
      <c r="S62" s="234">
        <v>0</v>
      </c>
      <c r="T62" s="193" t="s">
        <v>62</v>
      </c>
    </row>
    <row r="63" spans="1:20" ht="15" customHeight="1" thickBot="1">
      <c r="A63" s="247">
        <v>312</v>
      </c>
      <c r="B63" s="248" t="s">
        <v>15</v>
      </c>
      <c r="C63" s="217">
        <f t="shared" si="31"/>
        <v>0</v>
      </c>
      <c r="D63" s="217">
        <f t="shared" si="32"/>
        <v>0</v>
      </c>
      <c r="E63" s="282" t="s">
        <v>62</v>
      </c>
      <c r="F63" s="232">
        <v>0</v>
      </c>
      <c r="G63" s="221">
        <v>0</v>
      </c>
      <c r="H63" s="269" t="s">
        <v>62</v>
      </c>
      <c r="I63" s="221">
        <v>0</v>
      </c>
      <c r="J63" s="221">
        <v>0</v>
      </c>
      <c r="K63" s="287" t="s">
        <v>62</v>
      </c>
      <c r="L63" s="221">
        <v>0</v>
      </c>
      <c r="M63" s="221">
        <v>0</v>
      </c>
      <c r="N63" s="233" t="s">
        <v>62</v>
      </c>
      <c r="O63" s="221">
        <v>0</v>
      </c>
      <c r="P63" s="234">
        <v>0</v>
      </c>
      <c r="Q63" s="269" t="s">
        <v>62</v>
      </c>
      <c r="R63" s="234">
        <v>0</v>
      </c>
      <c r="S63" s="234">
        <v>0</v>
      </c>
      <c r="T63" s="193" t="s">
        <v>62</v>
      </c>
    </row>
    <row r="64" spans="1:20" s="4" customFormat="1" ht="15" customHeight="1" thickBot="1">
      <c r="A64" s="247">
        <v>313</v>
      </c>
      <c r="B64" s="248" t="s">
        <v>16</v>
      </c>
      <c r="C64" s="217">
        <v>1359</v>
      </c>
      <c r="D64" s="217">
        <v>678</v>
      </c>
      <c r="E64" s="282"/>
      <c r="F64" s="232">
        <v>1359</v>
      </c>
      <c r="G64" s="221">
        <v>678</v>
      </c>
      <c r="H64" s="288"/>
      <c r="I64" s="268">
        <v>0</v>
      </c>
      <c r="J64" s="221">
        <v>0</v>
      </c>
      <c r="K64" s="287" t="s">
        <v>62</v>
      </c>
      <c r="L64" s="221">
        <v>0</v>
      </c>
      <c r="M64" s="221">
        <v>0</v>
      </c>
      <c r="N64" s="267" t="s">
        <v>62</v>
      </c>
      <c r="O64" s="268">
        <v>0</v>
      </c>
      <c r="P64" s="232">
        <v>0</v>
      </c>
      <c r="Q64" s="269"/>
      <c r="R64" s="234">
        <v>0</v>
      </c>
      <c r="S64" s="234">
        <v>0</v>
      </c>
      <c r="T64" s="193" t="s">
        <v>62</v>
      </c>
    </row>
    <row r="65" spans="1:20" s="4" customFormat="1" ht="20.100000000000001" customHeight="1" thickBot="1">
      <c r="A65" s="281"/>
      <c r="B65" s="270" t="s">
        <v>37</v>
      </c>
      <c r="C65" s="215">
        <v>9600</v>
      </c>
      <c r="D65" s="215">
        <v>4798</v>
      </c>
      <c r="E65" s="282"/>
      <c r="F65" s="272">
        <v>9600</v>
      </c>
      <c r="G65" s="219">
        <f t="shared" ref="G65:S65" si="35">G60</f>
        <v>4798.1400000000003</v>
      </c>
      <c r="H65" s="275"/>
      <c r="I65" s="219">
        <f t="shared" si="35"/>
        <v>0</v>
      </c>
      <c r="J65" s="219">
        <f t="shared" si="35"/>
        <v>0</v>
      </c>
      <c r="K65" s="289" t="s">
        <v>62</v>
      </c>
      <c r="L65" s="219">
        <f t="shared" si="35"/>
        <v>0</v>
      </c>
      <c r="M65" s="219">
        <f t="shared" si="35"/>
        <v>0</v>
      </c>
      <c r="N65" s="273" t="s">
        <v>62</v>
      </c>
      <c r="O65" s="219">
        <f t="shared" si="35"/>
        <v>0</v>
      </c>
      <c r="P65" s="272">
        <f t="shared" si="35"/>
        <v>0</v>
      </c>
      <c r="Q65" s="275"/>
      <c r="R65" s="274">
        <f t="shared" si="35"/>
        <v>0</v>
      </c>
      <c r="S65" s="274">
        <f t="shared" si="35"/>
        <v>0</v>
      </c>
      <c r="T65" s="190" t="s">
        <v>62</v>
      </c>
    </row>
    <row r="66" spans="1:20" s="4" customFormat="1" ht="15" customHeight="1" thickBot="1">
      <c r="A66" s="119"/>
      <c r="B66" s="120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</row>
    <row r="67" spans="1:20" ht="20.100000000000001" customHeight="1" thickBot="1">
      <c r="A67" s="377" t="s">
        <v>47</v>
      </c>
      <c r="B67" s="378"/>
      <c r="C67" s="378"/>
      <c r="D67" s="378"/>
      <c r="E67" s="276"/>
      <c r="F67" s="277"/>
      <c r="G67" s="277"/>
      <c r="H67" s="277"/>
      <c r="I67" s="277"/>
      <c r="J67" s="277"/>
      <c r="K67" s="277"/>
      <c r="L67" s="277"/>
      <c r="M67" s="277"/>
      <c r="N67" s="277"/>
      <c r="O67" s="278" t="s">
        <v>45</v>
      </c>
      <c r="P67" s="279"/>
      <c r="Q67" s="279"/>
      <c r="R67" s="277"/>
      <c r="S67" s="277"/>
      <c r="T67" s="195"/>
    </row>
    <row r="68" spans="1:20" ht="20.100000000000001" customHeight="1" thickBot="1">
      <c r="A68" s="280">
        <v>3</v>
      </c>
      <c r="B68" s="254" t="s">
        <v>12</v>
      </c>
      <c r="C68" s="255">
        <f t="shared" ref="C68:C74" si="36">SUM(F68+I68+L68+O68+R68)</f>
        <v>27678</v>
      </c>
      <c r="D68" s="255">
        <f t="shared" ref="D68:D76" si="37">G68+J68+M68+P68+S68</f>
        <v>10338</v>
      </c>
      <c r="E68" s="255"/>
      <c r="F68" s="257">
        <f t="shared" ref="F68:S68" si="38">F69+F73</f>
        <v>0</v>
      </c>
      <c r="G68" s="258">
        <f t="shared" si="38"/>
        <v>0</v>
      </c>
      <c r="H68" s="259" t="s">
        <v>62</v>
      </c>
      <c r="I68" s="258">
        <f t="shared" si="38"/>
        <v>0</v>
      </c>
      <c r="J68" s="257">
        <f t="shared" si="38"/>
        <v>0</v>
      </c>
      <c r="K68" s="259" t="s">
        <v>62</v>
      </c>
      <c r="L68" s="260">
        <f t="shared" si="38"/>
        <v>0</v>
      </c>
      <c r="M68" s="258">
        <f t="shared" si="38"/>
        <v>0</v>
      </c>
      <c r="N68" s="259" t="s">
        <v>62</v>
      </c>
      <c r="O68" s="258">
        <f t="shared" si="38"/>
        <v>27678</v>
      </c>
      <c r="P68" s="257">
        <f t="shared" si="38"/>
        <v>10338</v>
      </c>
      <c r="Q68" s="263">
        <f>(P68/O68)*100</f>
        <v>37.350964665076958</v>
      </c>
      <c r="R68" s="260">
        <f t="shared" si="38"/>
        <v>0</v>
      </c>
      <c r="S68" s="260">
        <f t="shared" si="38"/>
        <v>0</v>
      </c>
      <c r="T68" s="194" t="s">
        <v>62</v>
      </c>
    </row>
    <row r="69" spans="1:20" ht="15" customHeight="1" thickBot="1">
      <c r="A69" s="208">
        <v>31</v>
      </c>
      <c r="B69" s="245" t="s">
        <v>13</v>
      </c>
      <c r="C69" s="216">
        <f t="shared" si="36"/>
        <v>0</v>
      </c>
      <c r="D69" s="216">
        <f t="shared" si="37"/>
        <v>0</v>
      </c>
      <c r="E69" s="216"/>
      <c r="F69" s="228">
        <v>0</v>
      </c>
      <c r="G69" s="220">
        <v>0</v>
      </c>
      <c r="H69" s="229" t="s">
        <v>62</v>
      </c>
      <c r="I69" s="220">
        <v>0</v>
      </c>
      <c r="J69" s="228">
        <v>0</v>
      </c>
      <c r="K69" s="229" t="s">
        <v>62</v>
      </c>
      <c r="L69" s="230">
        <v>0</v>
      </c>
      <c r="M69" s="220">
        <v>0</v>
      </c>
      <c r="N69" s="229" t="s">
        <v>62</v>
      </c>
      <c r="O69" s="220">
        <v>0</v>
      </c>
      <c r="P69" s="228">
        <v>0</v>
      </c>
      <c r="Q69" s="266" t="s">
        <v>62</v>
      </c>
      <c r="R69" s="230">
        <v>0</v>
      </c>
      <c r="S69" s="230">
        <v>0</v>
      </c>
      <c r="T69" s="192" t="s">
        <v>62</v>
      </c>
    </row>
    <row r="70" spans="1:20" ht="15" customHeight="1" thickBot="1">
      <c r="A70" s="247">
        <v>311</v>
      </c>
      <c r="B70" s="248" t="s">
        <v>14</v>
      </c>
      <c r="C70" s="217">
        <f t="shared" si="36"/>
        <v>0</v>
      </c>
      <c r="D70" s="217">
        <f t="shared" si="37"/>
        <v>0</v>
      </c>
      <c r="E70" s="217"/>
      <c r="F70" s="232">
        <v>0</v>
      </c>
      <c r="G70" s="221">
        <v>0</v>
      </c>
      <c r="H70" s="233" t="s">
        <v>62</v>
      </c>
      <c r="I70" s="221">
        <v>0</v>
      </c>
      <c r="J70" s="232">
        <v>0</v>
      </c>
      <c r="K70" s="233" t="s">
        <v>62</v>
      </c>
      <c r="L70" s="234">
        <v>0</v>
      </c>
      <c r="M70" s="221"/>
      <c r="N70" s="233" t="s">
        <v>62</v>
      </c>
      <c r="O70" s="221">
        <v>0</v>
      </c>
      <c r="P70" s="232"/>
      <c r="Q70" s="269" t="s">
        <v>62</v>
      </c>
      <c r="R70" s="234">
        <v>0</v>
      </c>
      <c r="S70" s="234"/>
      <c r="T70" s="193" t="s">
        <v>62</v>
      </c>
    </row>
    <row r="71" spans="1:20" ht="15" customHeight="1" thickBot="1">
      <c r="A71" s="247">
        <v>312</v>
      </c>
      <c r="B71" s="248" t="s">
        <v>15</v>
      </c>
      <c r="C71" s="217">
        <f t="shared" si="36"/>
        <v>0</v>
      </c>
      <c r="D71" s="217">
        <f t="shared" si="37"/>
        <v>0</v>
      </c>
      <c r="E71" s="217"/>
      <c r="F71" s="232">
        <v>0</v>
      </c>
      <c r="G71" s="221">
        <v>0</v>
      </c>
      <c r="H71" s="233" t="s">
        <v>62</v>
      </c>
      <c r="I71" s="221">
        <v>0</v>
      </c>
      <c r="J71" s="232">
        <v>0</v>
      </c>
      <c r="K71" s="233" t="s">
        <v>62</v>
      </c>
      <c r="L71" s="234">
        <v>0</v>
      </c>
      <c r="M71" s="221"/>
      <c r="N71" s="233" t="s">
        <v>62</v>
      </c>
      <c r="O71" s="221">
        <v>0</v>
      </c>
      <c r="P71" s="232"/>
      <c r="Q71" s="269" t="s">
        <v>62</v>
      </c>
      <c r="R71" s="234">
        <v>0</v>
      </c>
      <c r="S71" s="234"/>
      <c r="T71" s="193" t="s">
        <v>62</v>
      </c>
    </row>
    <row r="72" spans="1:20" ht="15" customHeight="1" thickBot="1">
      <c r="A72" s="247">
        <v>313</v>
      </c>
      <c r="B72" s="248" t="s">
        <v>16</v>
      </c>
      <c r="C72" s="217">
        <f t="shared" si="36"/>
        <v>0</v>
      </c>
      <c r="D72" s="217">
        <f t="shared" si="37"/>
        <v>0</v>
      </c>
      <c r="E72" s="217"/>
      <c r="F72" s="232">
        <v>0</v>
      </c>
      <c r="G72" s="221">
        <v>0</v>
      </c>
      <c r="H72" s="233" t="s">
        <v>62</v>
      </c>
      <c r="I72" s="221">
        <v>0</v>
      </c>
      <c r="J72" s="232">
        <v>0</v>
      </c>
      <c r="K72" s="233" t="s">
        <v>62</v>
      </c>
      <c r="L72" s="234">
        <v>0</v>
      </c>
      <c r="M72" s="221"/>
      <c r="N72" s="233" t="s">
        <v>62</v>
      </c>
      <c r="O72" s="221">
        <v>0</v>
      </c>
      <c r="P72" s="232"/>
      <c r="Q72" s="269" t="s">
        <v>62</v>
      </c>
      <c r="R72" s="234">
        <v>0</v>
      </c>
      <c r="S72" s="234"/>
      <c r="T72" s="193" t="s">
        <v>62</v>
      </c>
    </row>
    <row r="73" spans="1:20" ht="15" customHeight="1" thickBot="1">
      <c r="A73" s="208">
        <v>32</v>
      </c>
      <c r="B73" s="245" t="s">
        <v>17</v>
      </c>
      <c r="C73" s="216">
        <f t="shared" si="36"/>
        <v>27678</v>
      </c>
      <c r="D73" s="216">
        <f t="shared" si="37"/>
        <v>10338</v>
      </c>
      <c r="E73" s="216"/>
      <c r="F73" s="228">
        <f>F74+F75</f>
        <v>0</v>
      </c>
      <c r="G73" s="220">
        <f t="shared" ref="G73:S73" si="39">G74+G75</f>
        <v>0</v>
      </c>
      <c r="H73" s="229" t="s">
        <v>62</v>
      </c>
      <c r="I73" s="220">
        <f t="shared" si="39"/>
        <v>0</v>
      </c>
      <c r="J73" s="228">
        <f t="shared" si="39"/>
        <v>0</v>
      </c>
      <c r="K73" s="229" t="s">
        <v>62</v>
      </c>
      <c r="L73" s="230">
        <f t="shared" si="39"/>
        <v>0</v>
      </c>
      <c r="M73" s="220">
        <f t="shared" si="39"/>
        <v>0</v>
      </c>
      <c r="N73" s="229" t="s">
        <v>62</v>
      </c>
      <c r="O73" s="220">
        <f t="shared" si="39"/>
        <v>27678</v>
      </c>
      <c r="P73" s="228">
        <f t="shared" si="39"/>
        <v>10338</v>
      </c>
      <c r="Q73" s="266">
        <f>(P73/O73)*100</f>
        <v>37.350964665076958</v>
      </c>
      <c r="R73" s="230">
        <f t="shared" si="39"/>
        <v>0</v>
      </c>
      <c r="S73" s="230">
        <f t="shared" si="39"/>
        <v>0</v>
      </c>
      <c r="T73" s="192" t="s">
        <v>62</v>
      </c>
    </row>
    <row r="74" spans="1:20" ht="15" customHeight="1" thickBot="1">
      <c r="A74" s="247">
        <v>321</v>
      </c>
      <c r="B74" s="248" t="s">
        <v>18</v>
      </c>
      <c r="C74" s="217">
        <f t="shared" si="36"/>
        <v>0</v>
      </c>
      <c r="D74" s="217">
        <f t="shared" si="37"/>
        <v>0</v>
      </c>
      <c r="E74" s="217"/>
      <c r="F74" s="232">
        <v>0</v>
      </c>
      <c r="G74" s="221">
        <v>0</v>
      </c>
      <c r="H74" s="233" t="s">
        <v>62</v>
      </c>
      <c r="I74" s="221">
        <v>0</v>
      </c>
      <c r="J74" s="232">
        <v>0</v>
      </c>
      <c r="K74" s="233" t="s">
        <v>62</v>
      </c>
      <c r="L74" s="234">
        <v>0</v>
      </c>
      <c r="M74" s="221"/>
      <c r="N74" s="233" t="s">
        <v>62</v>
      </c>
      <c r="O74" s="221">
        <v>0</v>
      </c>
      <c r="P74" s="232"/>
      <c r="Q74" s="269" t="s">
        <v>62</v>
      </c>
      <c r="R74" s="234">
        <v>0</v>
      </c>
      <c r="S74" s="234"/>
      <c r="T74" s="193" t="s">
        <v>62</v>
      </c>
    </row>
    <row r="75" spans="1:20" ht="15" customHeight="1" thickBot="1">
      <c r="A75" s="247">
        <v>322</v>
      </c>
      <c r="B75" s="248" t="s">
        <v>19</v>
      </c>
      <c r="C75" s="217">
        <v>27678</v>
      </c>
      <c r="D75" s="217">
        <v>10338.299999999999</v>
      </c>
      <c r="E75" s="217"/>
      <c r="F75" s="232">
        <v>0</v>
      </c>
      <c r="G75" s="221">
        <v>0</v>
      </c>
      <c r="H75" s="233" t="s">
        <v>62</v>
      </c>
      <c r="I75" s="221">
        <v>0</v>
      </c>
      <c r="J75" s="232">
        <v>0</v>
      </c>
      <c r="K75" s="233" t="s">
        <v>62</v>
      </c>
      <c r="L75" s="234">
        <v>0</v>
      </c>
      <c r="M75" s="221"/>
      <c r="N75" s="233" t="s">
        <v>62</v>
      </c>
      <c r="O75" s="221">
        <v>27678</v>
      </c>
      <c r="P75" s="232">
        <v>10338</v>
      </c>
      <c r="Q75" s="269">
        <f>(P75/O75)*100</f>
        <v>37.350964665076958</v>
      </c>
      <c r="R75" s="234">
        <v>0</v>
      </c>
      <c r="S75" s="234"/>
      <c r="T75" s="171" t="s">
        <v>62</v>
      </c>
    </row>
    <row r="76" spans="1:20" ht="20.100000000000001" customHeight="1" thickBot="1">
      <c r="A76" s="281"/>
      <c r="B76" s="270" t="s">
        <v>37</v>
      </c>
      <c r="C76" s="215">
        <v>27678</v>
      </c>
      <c r="D76" s="215">
        <f t="shared" si="37"/>
        <v>10338</v>
      </c>
      <c r="E76" s="215"/>
      <c r="F76" s="272">
        <f t="shared" ref="F76:S76" si="40">F68</f>
        <v>0</v>
      </c>
      <c r="G76" s="219">
        <f t="shared" si="40"/>
        <v>0</v>
      </c>
      <c r="H76" s="273" t="s">
        <v>62</v>
      </c>
      <c r="I76" s="219">
        <f t="shared" si="40"/>
        <v>0</v>
      </c>
      <c r="J76" s="272">
        <f t="shared" si="40"/>
        <v>0</v>
      </c>
      <c r="K76" s="273" t="s">
        <v>62</v>
      </c>
      <c r="L76" s="274">
        <f t="shared" si="40"/>
        <v>0</v>
      </c>
      <c r="M76" s="219">
        <f t="shared" si="40"/>
        <v>0</v>
      </c>
      <c r="N76" s="273" t="s">
        <v>62</v>
      </c>
      <c r="O76" s="219">
        <v>27678</v>
      </c>
      <c r="P76" s="272">
        <f t="shared" si="40"/>
        <v>10338</v>
      </c>
      <c r="Q76" s="275">
        <f>(P76/O76)*100</f>
        <v>37.350964665076958</v>
      </c>
      <c r="R76" s="274">
        <f t="shared" si="40"/>
        <v>0</v>
      </c>
      <c r="S76" s="274">
        <f t="shared" si="40"/>
        <v>0</v>
      </c>
      <c r="T76" s="186" t="s">
        <v>62</v>
      </c>
    </row>
    <row r="77" spans="1:20" ht="13.5" thickBot="1">
      <c r="A77" s="119"/>
      <c r="B77" s="120"/>
      <c r="C77" s="118"/>
      <c r="D77" s="211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</row>
    <row r="78" spans="1:20" ht="20.100000000000001" customHeight="1" thickBot="1">
      <c r="A78" s="377" t="s">
        <v>48</v>
      </c>
      <c r="B78" s="378"/>
      <c r="C78" s="378"/>
      <c r="D78" s="378"/>
      <c r="E78" s="134"/>
      <c r="F78" s="113"/>
      <c r="G78" s="113"/>
      <c r="H78" s="113"/>
      <c r="I78" s="113"/>
      <c r="J78" s="113"/>
      <c r="K78" s="113"/>
      <c r="L78" s="113"/>
      <c r="M78" s="113"/>
      <c r="N78" s="113"/>
      <c r="O78" s="115" t="s">
        <v>45</v>
      </c>
      <c r="P78" s="116"/>
      <c r="Q78" s="116"/>
      <c r="R78" s="113"/>
      <c r="S78" s="113"/>
      <c r="T78" s="195"/>
    </row>
    <row r="79" spans="1:20" ht="20.100000000000001" customHeight="1" thickBot="1">
      <c r="A79" s="121">
        <v>3</v>
      </c>
      <c r="B79" s="254" t="s">
        <v>12</v>
      </c>
      <c r="C79" s="255">
        <f t="shared" ref="C79:C87" si="41">SUM(F79+I79+L79+O79+R79)</f>
        <v>14772</v>
      </c>
      <c r="D79" s="255">
        <f>G79+J79+M79+P79+S79</f>
        <v>10883.57</v>
      </c>
      <c r="E79" s="256">
        <f>(D79/C79)*100</f>
        <v>73.67702409964798</v>
      </c>
      <c r="F79" s="257">
        <f t="shared" ref="F79:S79" si="42">F80+F84</f>
        <v>0</v>
      </c>
      <c r="G79" s="258">
        <f t="shared" si="42"/>
        <v>0</v>
      </c>
      <c r="H79" s="259" t="s">
        <v>62</v>
      </c>
      <c r="I79" s="258">
        <f t="shared" si="42"/>
        <v>0</v>
      </c>
      <c r="J79" s="257">
        <f t="shared" si="42"/>
        <v>0</v>
      </c>
      <c r="K79" s="259" t="s">
        <v>62</v>
      </c>
      <c r="L79" s="260">
        <f t="shared" si="42"/>
        <v>0</v>
      </c>
      <c r="M79" s="258">
        <f t="shared" si="42"/>
        <v>0</v>
      </c>
      <c r="N79" s="261" t="s">
        <v>62</v>
      </c>
      <c r="O79" s="262">
        <f t="shared" si="42"/>
        <v>14772</v>
      </c>
      <c r="P79" s="257">
        <f t="shared" si="42"/>
        <v>10883.57</v>
      </c>
      <c r="Q79" s="263">
        <f>(P79/O79)*100</f>
        <v>73.67702409964798</v>
      </c>
      <c r="R79" s="260">
        <f t="shared" si="42"/>
        <v>0</v>
      </c>
      <c r="S79" s="260">
        <f t="shared" si="42"/>
        <v>0</v>
      </c>
      <c r="T79" s="196" t="s">
        <v>62</v>
      </c>
    </row>
    <row r="80" spans="1:20" ht="15" customHeight="1" thickBot="1">
      <c r="A80" s="74">
        <v>31</v>
      </c>
      <c r="B80" s="245" t="s">
        <v>13</v>
      </c>
      <c r="C80" s="216">
        <f t="shared" si="41"/>
        <v>0</v>
      </c>
      <c r="D80" s="216">
        <f t="shared" ref="D80:D87" si="43">G80+J80+M80+P80+S80</f>
        <v>0</v>
      </c>
      <c r="E80" s="235" t="s">
        <v>62</v>
      </c>
      <c r="F80" s="228">
        <f t="shared" ref="F80:S80" si="44">F81+F82+F83</f>
        <v>0</v>
      </c>
      <c r="G80" s="220">
        <f t="shared" si="44"/>
        <v>0</v>
      </c>
      <c r="H80" s="229" t="s">
        <v>62</v>
      </c>
      <c r="I80" s="220">
        <f t="shared" si="44"/>
        <v>0</v>
      </c>
      <c r="J80" s="228">
        <f t="shared" si="44"/>
        <v>0</v>
      </c>
      <c r="K80" s="229" t="s">
        <v>62</v>
      </c>
      <c r="L80" s="230">
        <f t="shared" si="44"/>
        <v>0</v>
      </c>
      <c r="M80" s="220">
        <f t="shared" si="44"/>
        <v>0</v>
      </c>
      <c r="N80" s="264" t="s">
        <v>62</v>
      </c>
      <c r="O80" s="265">
        <f t="shared" si="44"/>
        <v>0</v>
      </c>
      <c r="P80" s="228">
        <f t="shared" si="44"/>
        <v>0</v>
      </c>
      <c r="Q80" s="266" t="s">
        <v>62</v>
      </c>
      <c r="R80" s="230">
        <f t="shared" si="44"/>
        <v>0</v>
      </c>
      <c r="S80" s="230">
        <f t="shared" si="44"/>
        <v>0</v>
      </c>
      <c r="T80" s="197" t="s">
        <v>62</v>
      </c>
    </row>
    <row r="81" spans="1:20" ht="15" customHeight="1" thickBot="1">
      <c r="A81" s="122">
        <v>311</v>
      </c>
      <c r="B81" s="248" t="s">
        <v>14</v>
      </c>
      <c r="C81" s="217">
        <f t="shared" si="41"/>
        <v>0</v>
      </c>
      <c r="D81" s="217">
        <f t="shared" si="43"/>
        <v>0</v>
      </c>
      <c r="E81" s="231" t="s">
        <v>62</v>
      </c>
      <c r="F81" s="232">
        <v>0</v>
      </c>
      <c r="G81" s="221">
        <v>0</v>
      </c>
      <c r="H81" s="233" t="s">
        <v>62</v>
      </c>
      <c r="I81" s="221">
        <v>0</v>
      </c>
      <c r="J81" s="232">
        <v>0</v>
      </c>
      <c r="K81" s="233" t="s">
        <v>62</v>
      </c>
      <c r="L81" s="234">
        <v>0</v>
      </c>
      <c r="M81" s="221">
        <v>0</v>
      </c>
      <c r="N81" s="267" t="s">
        <v>62</v>
      </c>
      <c r="O81" s="268">
        <v>0</v>
      </c>
      <c r="P81" s="232">
        <v>0</v>
      </c>
      <c r="Q81" s="269" t="s">
        <v>62</v>
      </c>
      <c r="R81" s="234">
        <v>0</v>
      </c>
      <c r="S81" s="234">
        <v>0</v>
      </c>
      <c r="T81" s="198" t="s">
        <v>62</v>
      </c>
    </row>
    <row r="82" spans="1:20" ht="15" customHeight="1" thickBot="1">
      <c r="A82" s="122">
        <v>312</v>
      </c>
      <c r="B82" s="248" t="s">
        <v>15</v>
      </c>
      <c r="C82" s="217">
        <f t="shared" si="41"/>
        <v>0</v>
      </c>
      <c r="D82" s="217">
        <f t="shared" si="43"/>
        <v>0</v>
      </c>
      <c r="E82" s="231" t="s">
        <v>62</v>
      </c>
      <c r="F82" s="232">
        <v>0</v>
      </c>
      <c r="G82" s="221">
        <v>0</v>
      </c>
      <c r="H82" s="233" t="s">
        <v>62</v>
      </c>
      <c r="I82" s="221">
        <v>0</v>
      </c>
      <c r="J82" s="232">
        <v>0</v>
      </c>
      <c r="K82" s="233" t="s">
        <v>62</v>
      </c>
      <c r="L82" s="234">
        <v>0</v>
      </c>
      <c r="M82" s="221">
        <v>0</v>
      </c>
      <c r="N82" s="233" t="s">
        <v>62</v>
      </c>
      <c r="O82" s="221">
        <v>0</v>
      </c>
      <c r="P82" s="232">
        <v>0</v>
      </c>
      <c r="Q82" s="269" t="s">
        <v>62</v>
      </c>
      <c r="R82" s="234">
        <v>0</v>
      </c>
      <c r="S82" s="234">
        <v>0</v>
      </c>
      <c r="T82" s="198" t="s">
        <v>62</v>
      </c>
    </row>
    <row r="83" spans="1:20" ht="15" customHeight="1" thickBot="1">
      <c r="A83" s="122">
        <v>313</v>
      </c>
      <c r="B83" s="248" t="s">
        <v>16</v>
      </c>
      <c r="C83" s="217">
        <f t="shared" si="41"/>
        <v>0</v>
      </c>
      <c r="D83" s="217">
        <f t="shared" si="43"/>
        <v>0</v>
      </c>
      <c r="E83" s="231" t="s">
        <v>62</v>
      </c>
      <c r="F83" s="232">
        <v>0</v>
      </c>
      <c r="G83" s="221">
        <v>0</v>
      </c>
      <c r="H83" s="233" t="s">
        <v>62</v>
      </c>
      <c r="I83" s="221">
        <v>0</v>
      </c>
      <c r="J83" s="232">
        <v>0</v>
      </c>
      <c r="K83" s="233" t="s">
        <v>62</v>
      </c>
      <c r="L83" s="234">
        <v>0</v>
      </c>
      <c r="M83" s="221">
        <v>0</v>
      </c>
      <c r="N83" s="267" t="s">
        <v>62</v>
      </c>
      <c r="O83" s="268">
        <v>0</v>
      </c>
      <c r="P83" s="232">
        <v>0</v>
      </c>
      <c r="Q83" s="269" t="s">
        <v>62</v>
      </c>
      <c r="R83" s="234">
        <v>0</v>
      </c>
      <c r="S83" s="234">
        <v>0</v>
      </c>
      <c r="T83" s="198" t="s">
        <v>62</v>
      </c>
    </row>
    <row r="84" spans="1:20" ht="15" customHeight="1" thickBot="1">
      <c r="A84" s="74">
        <v>32</v>
      </c>
      <c r="B84" s="245" t="s">
        <v>17</v>
      </c>
      <c r="C84" s="216">
        <f t="shared" si="41"/>
        <v>14772</v>
      </c>
      <c r="D84" s="216">
        <f t="shared" si="43"/>
        <v>10883.57</v>
      </c>
      <c r="E84" s="235">
        <f>(D84/C84)*100</f>
        <v>73.67702409964798</v>
      </c>
      <c r="F84" s="228">
        <f>F85+F86</f>
        <v>0</v>
      </c>
      <c r="G84" s="220">
        <f t="shared" ref="G84:S84" si="45">G85+G86</f>
        <v>0</v>
      </c>
      <c r="H84" s="229" t="s">
        <v>62</v>
      </c>
      <c r="I84" s="220">
        <f t="shared" si="45"/>
        <v>0</v>
      </c>
      <c r="J84" s="228">
        <f t="shared" si="45"/>
        <v>0</v>
      </c>
      <c r="K84" s="229" t="s">
        <v>62</v>
      </c>
      <c r="L84" s="230">
        <f t="shared" si="45"/>
        <v>0</v>
      </c>
      <c r="M84" s="220">
        <f t="shared" si="45"/>
        <v>0</v>
      </c>
      <c r="N84" s="229" t="s">
        <v>62</v>
      </c>
      <c r="O84" s="220">
        <f t="shared" si="45"/>
        <v>14772</v>
      </c>
      <c r="P84" s="228">
        <f t="shared" si="45"/>
        <v>10883.57</v>
      </c>
      <c r="Q84" s="266">
        <f>(P84/O84)*100</f>
        <v>73.67702409964798</v>
      </c>
      <c r="R84" s="230">
        <f t="shared" si="45"/>
        <v>0</v>
      </c>
      <c r="S84" s="230">
        <f t="shared" si="45"/>
        <v>0</v>
      </c>
      <c r="T84" s="197" t="s">
        <v>62</v>
      </c>
    </row>
    <row r="85" spans="1:20" ht="15" customHeight="1" thickBot="1">
      <c r="A85" s="122">
        <v>321</v>
      </c>
      <c r="B85" s="248" t="s">
        <v>18</v>
      </c>
      <c r="C85" s="217">
        <f t="shared" si="41"/>
        <v>0</v>
      </c>
      <c r="D85" s="217">
        <f t="shared" si="43"/>
        <v>0</v>
      </c>
      <c r="E85" s="231" t="s">
        <v>62</v>
      </c>
      <c r="F85" s="232">
        <v>0</v>
      </c>
      <c r="G85" s="221">
        <v>0</v>
      </c>
      <c r="H85" s="233" t="s">
        <v>62</v>
      </c>
      <c r="I85" s="221">
        <v>0</v>
      </c>
      <c r="J85" s="232">
        <v>0</v>
      </c>
      <c r="K85" s="233" t="s">
        <v>62</v>
      </c>
      <c r="L85" s="234">
        <v>0</v>
      </c>
      <c r="M85" s="221">
        <v>0</v>
      </c>
      <c r="N85" s="233" t="s">
        <v>62</v>
      </c>
      <c r="O85" s="221">
        <v>0</v>
      </c>
      <c r="P85" s="232">
        <v>0</v>
      </c>
      <c r="Q85" s="269" t="s">
        <v>62</v>
      </c>
      <c r="R85" s="234">
        <v>0</v>
      </c>
      <c r="S85" s="234">
        <v>0</v>
      </c>
      <c r="T85" s="198" t="s">
        <v>62</v>
      </c>
    </row>
    <row r="86" spans="1:20" ht="15" customHeight="1" thickBot="1">
      <c r="A86" s="122">
        <v>322</v>
      </c>
      <c r="B86" s="248" t="s">
        <v>19</v>
      </c>
      <c r="C86" s="217">
        <v>14772</v>
      </c>
      <c r="D86" s="217">
        <f t="shared" si="43"/>
        <v>10883.57</v>
      </c>
      <c r="E86" s="231">
        <f>(D86/C86)*100</f>
        <v>73.67702409964798</v>
      </c>
      <c r="F86" s="232">
        <v>0</v>
      </c>
      <c r="G86" s="221">
        <v>0</v>
      </c>
      <c r="H86" s="233" t="s">
        <v>62</v>
      </c>
      <c r="I86" s="221">
        <v>0</v>
      </c>
      <c r="J86" s="232">
        <v>0</v>
      </c>
      <c r="K86" s="233" t="s">
        <v>62</v>
      </c>
      <c r="L86" s="234">
        <v>0</v>
      </c>
      <c r="M86" s="221">
        <v>0</v>
      </c>
      <c r="N86" s="233" t="s">
        <v>62</v>
      </c>
      <c r="O86" s="221">
        <v>14772</v>
      </c>
      <c r="P86" s="232">
        <v>10883.57</v>
      </c>
      <c r="Q86" s="269">
        <f>(P86/O86)*100</f>
        <v>73.67702409964798</v>
      </c>
      <c r="R86" s="234">
        <v>0</v>
      </c>
      <c r="S86" s="234">
        <v>0</v>
      </c>
      <c r="T86" s="170" t="s">
        <v>62</v>
      </c>
    </row>
    <row r="87" spans="1:20" s="12" customFormat="1" ht="20.100000000000001" customHeight="1" thickBot="1">
      <c r="A87" s="79"/>
      <c r="B87" s="270" t="s">
        <v>37</v>
      </c>
      <c r="C87" s="215">
        <f t="shared" si="41"/>
        <v>14772</v>
      </c>
      <c r="D87" s="215">
        <f t="shared" si="43"/>
        <v>10883.57</v>
      </c>
      <c r="E87" s="271">
        <f>(D87/C87)*100</f>
        <v>73.67702409964798</v>
      </c>
      <c r="F87" s="272">
        <f t="shared" ref="F87:S87" si="46">F79</f>
        <v>0</v>
      </c>
      <c r="G87" s="219">
        <f t="shared" si="46"/>
        <v>0</v>
      </c>
      <c r="H87" s="273" t="s">
        <v>62</v>
      </c>
      <c r="I87" s="219">
        <f t="shared" si="46"/>
        <v>0</v>
      </c>
      <c r="J87" s="272">
        <f t="shared" si="46"/>
        <v>0</v>
      </c>
      <c r="K87" s="273" t="s">
        <v>62</v>
      </c>
      <c r="L87" s="274">
        <f t="shared" si="46"/>
        <v>0</v>
      </c>
      <c r="M87" s="219">
        <f t="shared" si="46"/>
        <v>0</v>
      </c>
      <c r="N87" s="219" t="s">
        <v>62</v>
      </c>
      <c r="O87" s="219">
        <f t="shared" si="46"/>
        <v>14772</v>
      </c>
      <c r="P87" s="272">
        <f t="shared" si="46"/>
        <v>10883.57</v>
      </c>
      <c r="Q87" s="275">
        <f>(P87/O87)*100</f>
        <v>73.67702409964798</v>
      </c>
      <c r="R87" s="274">
        <f t="shared" si="46"/>
        <v>0</v>
      </c>
      <c r="S87" s="274">
        <f t="shared" si="46"/>
        <v>0</v>
      </c>
      <c r="T87" s="165" t="s">
        <v>62</v>
      </c>
    </row>
    <row r="88" spans="1:20" ht="15" customHeight="1" thickBot="1">
      <c r="A88" s="58"/>
      <c r="B88" s="7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20" ht="20.100000000000001" customHeight="1" thickBot="1">
      <c r="A89" s="377" t="s">
        <v>68</v>
      </c>
      <c r="B89" s="378"/>
      <c r="C89" s="378"/>
      <c r="D89" s="378"/>
      <c r="E89" s="134"/>
      <c r="F89" s="113"/>
      <c r="G89" s="113"/>
      <c r="H89" s="113"/>
      <c r="I89" s="113"/>
      <c r="J89" s="113"/>
      <c r="K89" s="113"/>
      <c r="L89" s="113"/>
      <c r="M89" s="113"/>
      <c r="N89" s="113"/>
      <c r="O89" s="114" t="s">
        <v>46</v>
      </c>
      <c r="P89" s="113"/>
      <c r="Q89" s="113"/>
      <c r="R89" s="113"/>
      <c r="S89" s="113"/>
      <c r="T89" s="162"/>
    </row>
    <row r="90" spans="1:20" ht="20.100000000000001" customHeight="1" thickBot="1">
      <c r="A90" s="242">
        <v>3</v>
      </c>
      <c r="B90" s="243" t="s">
        <v>12</v>
      </c>
      <c r="C90" s="222">
        <f t="shared" ref="C90:C101" si="47">SUM(F90+I90+L90+O90+R90)</f>
        <v>110007</v>
      </c>
      <c r="D90" s="222">
        <f t="shared" ref="D90:D101" si="48">G90+J90+M90+P90+S90</f>
        <v>71893.84</v>
      </c>
      <c r="E90" s="222">
        <f>(D90/C90)*100</f>
        <v>65.353877480523963</v>
      </c>
      <c r="F90" s="223">
        <f>F91+F95</f>
        <v>0</v>
      </c>
      <c r="G90" s="224">
        <f t="shared" ref="G90:S90" si="49">G91+G95</f>
        <v>0</v>
      </c>
      <c r="H90" s="225" t="s">
        <v>62</v>
      </c>
      <c r="I90" s="224">
        <f t="shared" si="49"/>
        <v>0</v>
      </c>
      <c r="J90" s="223">
        <f t="shared" si="49"/>
        <v>0</v>
      </c>
      <c r="K90" s="225" t="s">
        <v>62</v>
      </c>
      <c r="L90" s="226">
        <f t="shared" si="49"/>
        <v>0</v>
      </c>
      <c r="M90" s="224">
        <f t="shared" si="49"/>
        <v>0</v>
      </c>
      <c r="N90" s="225" t="s">
        <v>62</v>
      </c>
      <c r="O90" s="224">
        <f t="shared" si="49"/>
        <v>110007</v>
      </c>
      <c r="P90" s="223">
        <f t="shared" si="49"/>
        <v>71893.84</v>
      </c>
      <c r="Q90" s="244">
        <f>(P90/O90)*100</f>
        <v>65.353877480523963</v>
      </c>
      <c r="R90" s="117">
        <f t="shared" si="49"/>
        <v>0</v>
      </c>
      <c r="S90" s="117">
        <f t="shared" si="49"/>
        <v>0</v>
      </c>
      <c r="T90" s="187" t="s">
        <v>62</v>
      </c>
    </row>
    <row r="91" spans="1:20" ht="15" customHeight="1" thickBot="1">
      <c r="A91" s="208">
        <v>31</v>
      </c>
      <c r="B91" s="245" t="s">
        <v>13</v>
      </c>
      <c r="C91" s="216">
        <f t="shared" si="47"/>
        <v>100483</v>
      </c>
      <c r="D91" s="216">
        <f t="shared" si="48"/>
        <v>67784.86</v>
      </c>
      <c r="E91" s="227" t="s">
        <v>62</v>
      </c>
      <c r="F91" s="228">
        <f t="shared" ref="F91:S91" si="50">F92+F93+F94</f>
        <v>0</v>
      </c>
      <c r="G91" s="220">
        <f t="shared" si="50"/>
        <v>0</v>
      </c>
      <c r="H91" s="229" t="s">
        <v>62</v>
      </c>
      <c r="I91" s="220">
        <f t="shared" si="50"/>
        <v>0</v>
      </c>
      <c r="J91" s="228">
        <f t="shared" si="50"/>
        <v>0</v>
      </c>
      <c r="K91" s="229" t="s">
        <v>62</v>
      </c>
      <c r="L91" s="230">
        <f t="shared" si="50"/>
        <v>0</v>
      </c>
      <c r="M91" s="220">
        <f t="shared" si="50"/>
        <v>0</v>
      </c>
      <c r="N91" s="229" t="s">
        <v>62</v>
      </c>
      <c r="O91" s="220">
        <f t="shared" si="50"/>
        <v>100483</v>
      </c>
      <c r="P91" s="228">
        <f t="shared" si="50"/>
        <v>67784.86</v>
      </c>
      <c r="Q91" s="246" t="s">
        <v>62</v>
      </c>
      <c r="R91" s="78">
        <f t="shared" si="50"/>
        <v>0</v>
      </c>
      <c r="S91" s="78">
        <f t="shared" si="50"/>
        <v>0</v>
      </c>
      <c r="T91" s="188" t="s">
        <v>62</v>
      </c>
    </row>
    <row r="92" spans="1:20" ht="15" customHeight="1" thickBot="1">
      <c r="A92" s="247">
        <v>311</v>
      </c>
      <c r="B92" s="248" t="s">
        <v>14</v>
      </c>
      <c r="C92" s="217">
        <v>86252</v>
      </c>
      <c r="D92" s="217"/>
      <c r="E92" s="231" t="s">
        <v>62</v>
      </c>
      <c r="F92" s="232">
        <v>0</v>
      </c>
      <c r="G92" s="221">
        <v>0</v>
      </c>
      <c r="H92" s="233" t="s">
        <v>62</v>
      </c>
      <c r="I92" s="221">
        <v>0</v>
      </c>
      <c r="J92" s="232">
        <v>0</v>
      </c>
      <c r="K92" s="233" t="s">
        <v>62</v>
      </c>
      <c r="L92" s="234">
        <v>0</v>
      </c>
      <c r="M92" s="221">
        <v>0</v>
      </c>
      <c r="N92" s="233" t="s">
        <v>62</v>
      </c>
      <c r="O92" s="221">
        <v>86252</v>
      </c>
      <c r="P92" s="232">
        <v>58184.86</v>
      </c>
      <c r="Q92" s="249" t="s">
        <v>62</v>
      </c>
      <c r="R92" s="125">
        <v>0</v>
      </c>
      <c r="S92" s="125">
        <v>0</v>
      </c>
      <c r="T92" s="189" t="s">
        <v>62</v>
      </c>
    </row>
    <row r="93" spans="1:20" ht="15" customHeight="1" thickBot="1">
      <c r="A93" s="247">
        <v>312</v>
      </c>
      <c r="B93" s="248" t="s">
        <v>15</v>
      </c>
      <c r="C93" s="217">
        <f t="shared" si="47"/>
        <v>0</v>
      </c>
      <c r="D93" s="217">
        <f t="shared" si="48"/>
        <v>0</v>
      </c>
      <c r="E93" s="231" t="s">
        <v>62</v>
      </c>
      <c r="F93" s="232">
        <v>0</v>
      </c>
      <c r="G93" s="221">
        <v>0</v>
      </c>
      <c r="H93" s="233" t="s">
        <v>62</v>
      </c>
      <c r="I93" s="221">
        <v>0</v>
      </c>
      <c r="J93" s="232">
        <v>0</v>
      </c>
      <c r="K93" s="233" t="s">
        <v>62</v>
      </c>
      <c r="L93" s="234">
        <v>0</v>
      </c>
      <c r="M93" s="221">
        <v>0</v>
      </c>
      <c r="N93" s="233" t="s">
        <v>62</v>
      </c>
      <c r="O93" s="221">
        <v>0</v>
      </c>
      <c r="P93" s="232">
        <v>0</v>
      </c>
      <c r="Q93" s="249" t="s">
        <v>62</v>
      </c>
      <c r="R93" s="125">
        <v>0</v>
      </c>
      <c r="S93" s="125">
        <v>0</v>
      </c>
      <c r="T93" s="189" t="s">
        <v>62</v>
      </c>
    </row>
    <row r="94" spans="1:20" ht="15" customHeight="1" thickBot="1">
      <c r="A94" s="247">
        <v>313</v>
      </c>
      <c r="B94" s="248" t="s">
        <v>16</v>
      </c>
      <c r="C94" s="217">
        <v>14231</v>
      </c>
      <c r="D94" s="217">
        <v>9600</v>
      </c>
      <c r="E94" s="231" t="s">
        <v>62</v>
      </c>
      <c r="F94" s="232">
        <v>0</v>
      </c>
      <c r="G94" s="221">
        <v>0</v>
      </c>
      <c r="H94" s="233" t="s">
        <v>62</v>
      </c>
      <c r="I94" s="221">
        <v>0</v>
      </c>
      <c r="J94" s="232">
        <v>0</v>
      </c>
      <c r="K94" s="233" t="s">
        <v>62</v>
      </c>
      <c r="L94" s="234">
        <v>0</v>
      </c>
      <c r="M94" s="221">
        <v>0</v>
      </c>
      <c r="N94" s="233" t="s">
        <v>62</v>
      </c>
      <c r="O94" s="221">
        <v>14231</v>
      </c>
      <c r="P94" s="232">
        <v>9600</v>
      </c>
      <c r="Q94" s="249" t="s">
        <v>62</v>
      </c>
      <c r="R94" s="125">
        <v>0</v>
      </c>
      <c r="S94" s="125">
        <v>0</v>
      </c>
      <c r="T94" s="189" t="s">
        <v>62</v>
      </c>
    </row>
    <row r="95" spans="1:20" ht="15" customHeight="1" thickBot="1">
      <c r="A95" s="208">
        <v>32</v>
      </c>
      <c r="B95" s="245" t="s">
        <v>17</v>
      </c>
      <c r="C95" s="216">
        <f t="shared" si="47"/>
        <v>9524</v>
      </c>
      <c r="D95" s="216">
        <f t="shared" si="48"/>
        <v>4108.9799999999996</v>
      </c>
      <c r="E95" s="235">
        <f t="shared" ref="E95:E101" si="51">(D95/C95)*100</f>
        <v>43.143427131457365</v>
      </c>
      <c r="F95" s="228">
        <f t="shared" ref="F95:S95" si="52">F96+F97+F98+F99+F100</f>
        <v>0</v>
      </c>
      <c r="G95" s="220">
        <f t="shared" si="52"/>
        <v>0</v>
      </c>
      <c r="H95" s="229" t="s">
        <v>62</v>
      </c>
      <c r="I95" s="220">
        <f t="shared" si="52"/>
        <v>0</v>
      </c>
      <c r="J95" s="228">
        <f t="shared" si="52"/>
        <v>0</v>
      </c>
      <c r="K95" s="229" t="s">
        <v>62</v>
      </c>
      <c r="L95" s="230">
        <f t="shared" si="52"/>
        <v>0</v>
      </c>
      <c r="M95" s="220">
        <f t="shared" si="52"/>
        <v>0</v>
      </c>
      <c r="N95" s="236" t="s">
        <v>62</v>
      </c>
      <c r="O95" s="230">
        <f t="shared" si="52"/>
        <v>9524</v>
      </c>
      <c r="P95" s="230">
        <f t="shared" si="52"/>
        <v>4108.9799999999996</v>
      </c>
      <c r="Q95" s="246">
        <f t="shared" ref="Q95:Q101" si="53">(P95/O95)*100</f>
        <v>43.143427131457365</v>
      </c>
      <c r="R95" s="78">
        <f t="shared" si="52"/>
        <v>0</v>
      </c>
      <c r="S95" s="78">
        <f t="shared" si="52"/>
        <v>0</v>
      </c>
      <c r="T95" s="188" t="s">
        <v>62</v>
      </c>
    </row>
    <row r="96" spans="1:20" ht="15" customHeight="1" thickBot="1">
      <c r="A96" s="247">
        <v>321</v>
      </c>
      <c r="B96" s="248" t="s">
        <v>18</v>
      </c>
      <c r="C96" s="217">
        <v>9524</v>
      </c>
      <c r="D96" s="217">
        <v>4109</v>
      </c>
      <c r="E96" s="231" t="s">
        <v>62</v>
      </c>
      <c r="F96" s="232">
        <v>0</v>
      </c>
      <c r="G96" s="221">
        <v>0</v>
      </c>
      <c r="H96" s="233" t="s">
        <v>62</v>
      </c>
      <c r="I96" s="221">
        <v>0</v>
      </c>
      <c r="J96" s="232">
        <v>0</v>
      </c>
      <c r="K96" s="233" t="s">
        <v>62</v>
      </c>
      <c r="L96" s="234">
        <v>0</v>
      </c>
      <c r="M96" s="221">
        <v>0</v>
      </c>
      <c r="N96" s="233" t="s">
        <v>62</v>
      </c>
      <c r="O96" s="221">
        <v>9524</v>
      </c>
      <c r="P96" s="232">
        <v>4108.9799999999996</v>
      </c>
      <c r="Q96" s="249" t="s">
        <v>62</v>
      </c>
      <c r="R96" s="125">
        <v>0</v>
      </c>
      <c r="S96" s="125">
        <v>0</v>
      </c>
      <c r="T96" s="189" t="s">
        <v>62</v>
      </c>
    </row>
    <row r="97" spans="1:20" ht="15" customHeight="1" thickBot="1">
      <c r="A97" s="247">
        <v>322</v>
      </c>
      <c r="B97" s="248" t="s">
        <v>19</v>
      </c>
      <c r="C97" s="217">
        <f t="shared" si="47"/>
        <v>0</v>
      </c>
      <c r="D97" s="217">
        <f t="shared" si="48"/>
        <v>0</v>
      </c>
      <c r="E97" s="231" t="s">
        <v>62</v>
      </c>
      <c r="F97" s="232">
        <v>0</v>
      </c>
      <c r="G97" s="221">
        <v>0</v>
      </c>
      <c r="H97" s="233" t="s">
        <v>62</v>
      </c>
      <c r="I97" s="221">
        <v>0</v>
      </c>
      <c r="J97" s="232">
        <v>0</v>
      </c>
      <c r="K97" s="233" t="s">
        <v>62</v>
      </c>
      <c r="L97" s="234">
        <v>0</v>
      </c>
      <c r="M97" s="221">
        <v>0</v>
      </c>
      <c r="N97" s="233" t="s">
        <v>62</v>
      </c>
      <c r="O97" s="221">
        <v>0</v>
      </c>
      <c r="P97" s="232">
        <v>0</v>
      </c>
      <c r="Q97" s="249" t="s">
        <v>62</v>
      </c>
      <c r="R97" s="125">
        <v>0</v>
      </c>
      <c r="S97" s="125">
        <v>0</v>
      </c>
      <c r="T97" s="189" t="s">
        <v>62</v>
      </c>
    </row>
    <row r="98" spans="1:20" ht="15" customHeight="1" thickBot="1">
      <c r="A98" s="247">
        <v>323</v>
      </c>
      <c r="B98" s="248" t="s">
        <v>20</v>
      </c>
      <c r="C98" s="217">
        <f t="shared" si="47"/>
        <v>0</v>
      </c>
      <c r="D98" s="217">
        <f t="shared" si="48"/>
        <v>0</v>
      </c>
      <c r="E98" s="231" t="s">
        <v>62</v>
      </c>
      <c r="F98" s="232">
        <v>0</v>
      </c>
      <c r="G98" s="221">
        <v>0</v>
      </c>
      <c r="H98" s="233" t="s">
        <v>62</v>
      </c>
      <c r="I98" s="221">
        <v>0</v>
      </c>
      <c r="J98" s="232">
        <v>0</v>
      </c>
      <c r="K98" s="233" t="s">
        <v>62</v>
      </c>
      <c r="L98" s="234">
        <v>0</v>
      </c>
      <c r="M98" s="221">
        <v>0</v>
      </c>
      <c r="N98" s="233" t="s">
        <v>62</v>
      </c>
      <c r="O98" s="221">
        <v>0</v>
      </c>
      <c r="P98" s="232">
        <v>0</v>
      </c>
      <c r="Q98" s="249" t="s">
        <v>62</v>
      </c>
      <c r="R98" s="125">
        <v>0</v>
      </c>
      <c r="S98" s="125">
        <v>0</v>
      </c>
      <c r="T98" s="189" t="s">
        <v>62</v>
      </c>
    </row>
    <row r="99" spans="1:20" ht="15" customHeight="1" thickBot="1">
      <c r="A99" s="247">
        <v>324</v>
      </c>
      <c r="B99" s="248" t="s">
        <v>36</v>
      </c>
      <c r="C99" s="217"/>
      <c r="D99" s="217"/>
      <c r="E99" s="231"/>
      <c r="F99" s="232">
        <v>0</v>
      </c>
      <c r="G99" s="221">
        <v>0</v>
      </c>
      <c r="H99" s="233" t="s">
        <v>62</v>
      </c>
      <c r="I99" s="221">
        <v>0</v>
      </c>
      <c r="J99" s="232">
        <v>0</v>
      </c>
      <c r="K99" s="233" t="s">
        <v>62</v>
      </c>
      <c r="L99" s="234">
        <v>0</v>
      </c>
      <c r="M99" s="221">
        <v>0</v>
      </c>
      <c r="N99" s="233" t="s">
        <v>62</v>
      </c>
      <c r="O99" s="221"/>
      <c r="P99" s="232"/>
      <c r="Q99" s="249"/>
      <c r="R99" s="125">
        <v>0</v>
      </c>
      <c r="S99" s="125">
        <v>0</v>
      </c>
      <c r="T99" s="189" t="s">
        <v>62</v>
      </c>
    </row>
    <row r="100" spans="1:20" ht="15" customHeight="1" thickBot="1">
      <c r="A100" s="247">
        <v>329</v>
      </c>
      <c r="B100" s="248" t="s">
        <v>21</v>
      </c>
      <c r="C100" s="217">
        <f t="shared" si="47"/>
        <v>0</v>
      </c>
      <c r="D100" s="217">
        <f t="shared" si="48"/>
        <v>0</v>
      </c>
      <c r="E100" s="231" t="s">
        <v>62</v>
      </c>
      <c r="F100" s="232">
        <v>0</v>
      </c>
      <c r="G100" s="221">
        <v>0</v>
      </c>
      <c r="H100" s="233" t="s">
        <v>62</v>
      </c>
      <c r="I100" s="221">
        <v>0</v>
      </c>
      <c r="J100" s="232">
        <v>0</v>
      </c>
      <c r="K100" s="233" t="s">
        <v>62</v>
      </c>
      <c r="L100" s="234">
        <v>0</v>
      </c>
      <c r="M100" s="221">
        <v>0</v>
      </c>
      <c r="N100" s="233" t="s">
        <v>62</v>
      </c>
      <c r="O100" s="221">
        <v>0</v>
      </c>
      <c r="P100" s="232">
        <v>0</v>
      </c>
      <c r="Q100" s="249" t="s">
        <v>62</v>
      </c>
      <c r="R100" s="125">
        <v>0</v>
      </c>
      <c r="S100" s="125">
        <v>0</v>
      </c>
      <c r="T100" s="189" t="s">
        <v>62</v>
      </c>
    </row>
    <row r="101" spans="1:20" ht="20.100000000000001" customHeight="1" thickBot="1">
      <c r="A101" s="250"/>
      <c r="B101" s="251" t="s">
        <v>37</v>
      </c>
      <c r="C101" s="252">
        <f t="shared" si="47"/>
        <v>110007</v>
      </c>
      <c r="D101" s="237">
        <f t="shared" si="48"/>
        <v>71893.84</v>
      </c>
      <c r="E101" s="238">
        <f t="shared" si="51"/>
        <v>65.353877480523963</v>
      </c>
      <c r="F101" s="206">
        <f>F90</f>
        <v>0</v>
      </c>
      <c r="G101" s="207">
        <f t="shared" ref="G101:S101" si="54">G90</f>
        <v>0</v>
      </c>
      <c r="H101" s="239" t="s">
        <v>62</v>
      </c>
      <c r="I101" s="207">
        <f t="shared" si="54"/>
        <v>0</v>
      </c>
      <c r="J101" s="206">
        <f t="shared" si="54"/>
        <v>0</v>
      </c>
      <c r="K101" s="239" t="s">
        <v>62</v>
      </c>
      <c r="L101" s="240">
        <f t="shared" si="54"/>
        <v>0</v>
      </c>
      <c r="M101" s="207">
        <f t="shared" si="54"/>
        <v>0</v>
      </c>
      <c r="N101" s="239" t="s">
        <v>62</v>
      </c>
      <c r="O101" s="207">
        <f t="shared" si="54"/>
        <v>110007</v>
      </c>
      <c r="P101" s="206">
        <f t="shared" si="54"/>
        <v>71893.84</v>
      </c>
      <c r="Q101" s="253">
        <f t="shared" si="53"/>
        <v>65.353877480523963</v>
      </c>
      <c r="R101" s="72">
        <f t="shared" si="54"/>
        <v>0</v>
      </c>
      <c r="S101" s="72">
        <f t="shared" si="54"/>
        <v>0</v>
      </c>
      <c r="T101" s="186"/>
    </row>
    <row r="102" spans="1:20">
      <c r="A102" s="58"/>
      <c r="B102" s="7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20" ht="13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20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20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20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20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20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20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2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20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20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>
      <c r="A116" s="58"/>
      <c r="B116" s="7"/>
      <c r="C116" s="3"/>
      <c r="D116" s="241"/>
      <c r="E116" s="241"/>
      <c r="F116" s="241"/>
      <c r="G116" s="241"/>
      <c r="H116" s="241"/>
      <c r="I116" s="241"/>
      <c r="J116" s="241"/>
      <c r="K116" s="241"/>
      <c r="L116" s="241"/>
      <c r="M116" s="241"/>
      <c r="N116" s="241"/>
      <c r="O116" s="241"/>
      <c r="P116" s="241"/>
      <c r="Q116" s="3"/>
      <c r="R116" s="3"/>
      <c r="S116" s="3"/>
    </row>
    <row r="117" spans="1:19">
      <c r="A117" s="58"/>
      <c r="B117" s="7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>
      <c r="A118" s="58"/>
      <c r="B118" s="7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>
      <c r="A119" s="58"/>
      <c r="B119" s="7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>
      <c r="A120" s="58"/>
      <c r="B120" s="7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>
      <c r="A121" s="58"/>
      <c r="B121" s="7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>
      <c r="A122" s="58"/>
      <c r="B122" s="7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>
      <c r="A123" s="58"/>
      <c r="B123" s="7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>
      <c r="A124" s="58"/>
      <c r="B124" s="7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>
      <c r="A125" s="58"/>
      <c r="B125" s="7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>
      <c r="A126" s="58"/>
      <c r="B126" s="7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>
      <c r="A127" s="58"/>
      <c r="B127" s="7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>
      <c r="A128" s="58"/>
      <c r="B128" s="7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>
      <c r="A129" s="58"/>
      <c r="B129" s="7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>
      <c r="A130" s="58"/>
      <c r="B130" s="7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>
      <c r="A131" s="58"/>
      <c r="B131" s="7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>
      <c r="A132" s="58"/>
      <c r="B132" s="7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>
      <c r="A133" s="58"/>
      <c r="B133" s="7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>
      <c r="A134" s="58"/>
      <c r="B134" s="7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>
      <c r="A135" s="58"/>
      <c r="B135" s="7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>
      <c r="A136" s="58"/>
      <c r="B136" s="7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>
      <c r="A137" s="58"/>
      <c r="B137" s="7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>
      <c r="A138" s="58"/>
      <c r="B138" s="7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>
      <c r="A139" s="58"/>
      <c r="B139" s="7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>
      <c r="A140" s="58"/>
      <c r="B140" s="7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>
      <c r="A141" s="58"/>
      <c r="B141" s="7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>
      <c r="A142" s="58"/>
      <c r="B142" s="7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>
      <c r="A143" s="58"/>
      <c r="B143" s="7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>
      <c r="A144" s="58"/>
      <c r="B144" s="7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>
      <c r="A145" s="58"/>
      <c r="B145" s="7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>
      <c r="A146" s="58"/>
      <c r="B146" s="7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>
      <c r="A147" s="58"/>
      <c r="B147" s="7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>
      <c r="A148" s="58"/>
      <c r="B148" s="7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>
      <c r="A149" s="58"/>
      <c r="B149" s="7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>
      <c r="A150" s="58"/>
      <c r="B150" s="7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>
      <c r="A151" s="58"/>
      <c r="B151" s="7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>
      <c r="A152" s="58"/>
      <c r="B152" s="7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>
      <c r="A153" s="58"/>
      <c r="B153" s="7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>
      <c r="A154" s="58"/>
      <c r="B154" s="7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>
      <c r="A155" s="58"/>
      <c r="B155" s="7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>
      <c r="A156" s="58"/>
      <c r="B156" s="7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>
      <c r="A157" s="58"/>
      <c r="B157" s="7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>
      <c r="A158" s="58"/>
      <c r="B158" s="7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>
      <c r="A159" s="58"/>
      <c r="B159" s="7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>
      <c r="A160" s="58"/>
      <c r="B160" s="7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>
      <c r="A161" s="58"/>
      <c r="B161" s="7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>
      <c r="A162" s="58"/>
      <c r="B162" s="7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>
      <c r="A163" s="58"/>
      <c r="B163" s="7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>
      <c r="A164" s="58"/>
      <c r="B164" s="7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>
      <c r="A165" s="58"/>
      <c r="B165" s="7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>
      <c r="A166" s="58"/>
      <c r="B166" s="7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>
      <c r="A167" s="58"/>
      <c r="B167" s="7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>
      <c r="A168" s="58"/>
      <c r="B168" s="7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>
      <c r="A169" s="58"/>
      <c r="B169" s="7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>
      <c r="A170" s="58"/>
      <c r="B170" s="7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>
      <c r="A171" s="58"/>
      <c r="B171" s="7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>
      <c r="A172" s="58"/>
      <c r="B172" s="7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>
      <c r="A173" s="58"/>
      <c r="B173" s="7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>
      <c r="A174" s="58"/>
      <c r="B174" s="7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>
      <c r="A175" s="58"/>
      <c r="B175" s="7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>
      <c r="A176" s="58"/>
      <c r="B176" s="7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>
      <c r="A177" s="58"/>
      <c r="B177" s="7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>
      <c r="A178" s="58"/>
      <c r="B178" s="7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>
      <c r="A179" s="58"/>
      <c r="B179" s="7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>
      <c r="A180" s="58"/>
      <c r="B180" s="7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>
      <c r="A181" s="58"/>
      <c r="B181" s="7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>
      <c r="A182" s="58"/>
      <c r="B182" s="7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>
      <c r="A183" s="58"/>
      <c r="B183" s="7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>
      <c r="A184" s="58"/>
      <c r="B184" s="7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>
      <c r="A185" s="58"/>
      <c r="B185" s="7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>
      <c r="A186" s="58"/>
      <c r="B186" s="7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>
      <c r="A187" s="58"/>
      <c r="B187" s="7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>
      <c r="A188" s="58"/>
      <c r="B188" s="7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>
      <c r="A189" s="58"/>
      <c r="B189" s="7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>
      <c r="A190" s="58"/>
      <c r="B190" s="7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>
      <c r="A191" s="58"/>
      <c r="B191" s="7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>
      <c r="A192" s="58"/>
      <c r="B192" s="7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>
      <c r="A193" s="58"/>
      <c r="B193" s="7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>
      <c r="A194" s="58"/>
      <c r="B194" s="7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>
      <c r="A195" s="58"/>
      <c r="B195" s="7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>
      <c r="A196" s="58"/>
      <c r="B196" s="7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>
      <c r="A197" s="58"/>
      <c r="B197" s="7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>
      <c r="A198" s="58"/>
      <c r="B198" s="7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>
      <c r="A199" s="58"/>
      <c r="B199" s="7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>
      <c r="A200" s="58"/>
      <c r="B200" s="7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>
      <c r="A201" s="58"/>
      <c r="B201" s="7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>
      <c r="A202" s="58"/>
      <c r="B202" s="7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>
      <c r="A203" s="58"/>
      <c r="B203" s="7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>
      <c r="A204" s="58"/>
      <c r="B204" s="7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>
      <c r="A205" s="58"/>
      <c r="B205" s="7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>
      <c r="A206" s="58"/>
      <c r="B206" s="7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>
      <c r="A207" s="58"/>
      <c r="B207" s="7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>
      <c r="A208" s="58"/>
      <c r="B208" s="7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>
      <c r="A209" s="58"/>
      <c r="B209" s="7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>
      <c r="A210" s="58"/>
      <c r="B210" s="7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>
      <c r="A211" s="58"/>
      <c r="B211" s="7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>
      <c r="A212" s="58"/>
      <c r="B212" s="7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>
      <c r="A213" s="58"/>
      <c r="B213" s="7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>
      <c r="A214" s="58"/>
      <c r="B214" s="7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>
      <c r="A215" s="58"/>
      <c r="B215" s="7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>
      <c r="A216" s="58"/>
      <c r="B216" s="7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>
      <c r="A217" s="58"/>
      <c r="B217" s="7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>
      <c r="A218" s="58"/>
      <c r="B218" s="7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</sheetData>
  <mergeCells count="15">
    <mergeCell ref="O2:Q2"/>
    <mergeCell ref="R2:T2"/>
    <mergeCell ref="C4:G4"/>
    <mergeCell ref="A1:S1"/>
    <mergeCell ref="A4:B4"/>
    <mergeCell ref="F2:H2"/>
    <mergeCell ref="I2:K2"/>
    <mergeCell ref="L2:N2"/>
    <mergeCell ref="A89:D89"/>
    <mergeCell ref="A59:D59"/>
    <mergeCell ref="A47:D47"/>
    <mergeCell ref="A5:D5"/>
    <mergeCell ref="A25:D25"/>
    <mergeCell ref="A67:D67"/>
    <mergeCell ref="A78:D78"/>
  </mergeCells>
  <phoneticPr fontId="0" type="noConversion"/>
  <printOptions horizontalCentered="1"/>
  <pageMargins left="0.19685039370078741" right="0.19685039370078741" top="0.43307086614173229" bottom="0.39370078740157483" header="0.31496062992125984" footer="0.19685039370078741"/>
  <pageSetup paperSize="9" scale="60" firstPageNumber="3" orientation="landscape" useFirstPageNumber="1" horizontalDpi="300" verticalDpi="300" r:id="rId1"/>
  <headerFooter alignWithMargins="0">
    <oddFooter>&amp;R&amp;P</oddFooter>
  </headerFooter>
  <rowBreaks count="2" manualBreakCount="2">
    <brk id="45" max="16383" man="1"/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4</vt:i4>
      </vt:variant>
    </vt:vector>
  </HeadingPairs>
  <TitlesOfParts>
    <vt:vector size="7" baseType="lpstr">
      <vt:lpstr>OPĆI DIO</vt:lpstr>
      <vt:lpstr>PRIHODI</vt:lpstr>
      <vt:lpstr>RASHODI</vt:lpstr>
      <vt:lpstr>PRIHODI!Ispis_naslova</vt:lpstr>
      <vt:lpstr>RASHODI!Ispis_naslova</vt:lpstr>
      <vt:lpstr>'OPĆI DIO'!Podrucje_ispisa</vt:lpstr>
      <vt:lpstr>PRIHODI!Podrucje_ispisa</vt:lpstr>
    </vt:vector>
  </TitlesOfParts>
  <Company>Ministarstvo Financija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mfkor</dc:creator>
  <cp:lastModifiedBy>škola</cp:lastModifiedBy>
  <cp:lastPrinted>2022-07-12T07:38:14Z</cp:lastPrinted>
  <dcterms:created xsi:type="dcterms:W3CDTF">2013-09-11T11:00:21Z</dcterms:created>
  <dcterms:modified xsi:type="dcterms:W3CDTF">2022-07-14T10:16:10Z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Prilog_1._Model prijedloga financijskog plana proračunskog korisnika proračuna.xls</vt:lpwstr>
  </property>
</Properties>
</file>